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<sst xmlns="http://schemas.openxmlformats.org/spreadsheetml/2006/main" count="6316" uniqueCount="2914">
  <si>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</si>
  <si>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</si>
  <si>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</si>
  <si>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</si>
  <si>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</si>
  <si>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</si>
  <si>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</si>
  <si>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</si>
  <si>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</si>
  <si>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</si>
  <si>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</si>
  <si>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</si>
  <si>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</si>
  <si>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</si>
  <si>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</si>
  <si>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</si>
  <si>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</si>
  <si>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</si>
  <si>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</si>
  <si>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</si>
  <si>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</si>
  <si>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</si>
  <si>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</si>
  <si>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</si>
  <si>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</si>
  <si>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</si>
  <si>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</si>
  <si>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</si>
  <si>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</si>
  <si>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</si>
  <si>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</si>
  <si>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</si>
  <si>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</si>
  <si>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</si>
  <si>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</si>
  <si>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</si>
  <si>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</si>
  <si>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</si>
  <si>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</si>
  <si>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</si>
  <si>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</si>
  <si>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</si>
  <si>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</si>
  <si>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</si>
  <si>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</si>
  <si>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</si>
  <si>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</si>
  <si>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</si>
  <si>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</si>
  <si>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</si>
  <si>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</si>
  <si>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</si>
  <si>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</si>
  <si>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</si>
  <si>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</si>
  <si>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</si>
  <si>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</si>
  <si>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</si>
  <si>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</si>
  <si>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</si>
  <si>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</si>
  <si>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</si>
  <si>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</si>
  <si>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</si>
  <si>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</si>
  <si>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</si>
  <si>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</si>
  <si>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</si>
  <si>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</si>
  <si>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</si>
  <si>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</si>
  <si>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</si>
  <si>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</si>
  <si>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</si>
  <si>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</si>
  <si>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</si>
  <si>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</si>
  <si>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</si>
  <si>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</si>
  <si>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</si>
  <si>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</si>
  <si>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</si>
  <si>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</si>
  <si>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</si>
  <si>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</si>
  <si>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</si>
  <si>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</si>
  <si>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</si>
  <si>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</si>
  <si>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</si>
  <si>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</si>
  <si>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</si>
  <si>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</si>
  <si>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</si>
  <si>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</si>
  <si>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</si>
  <si>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</si>
  <si>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</si>
  <si>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</si>
  <si>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</si>
  <si>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</si>
  <si>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</si>
  <si>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</si>
  <si>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</si>
  <si>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</si>
  <si>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</si>
  <si>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</si>
  <si>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</si>
  <si>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</si>
  <si>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</si>
  <si>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</si>
  <si>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</si>
  <si>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</si>
  <si>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</si>
  <si>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</si>
  <si>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</si>
  <si>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</si>
  <si>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</si>
  <si>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</si>
  <si>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</si>
  <si>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</si>
  <si>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</si>
  <si>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</si>
  <si>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</si>
  <si>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</si>
  <si>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</si>
  <si>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</si>
  <si>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</si>
  <si>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</si>
  <si>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</si>
  <si>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</si>
  <si>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</si>
  <si>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</si>
  <si>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</si>
  <si>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</si>
  <si>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</si>
  <si>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</si>
  <si>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</si>
  <si>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</si>
  <si>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</si>
  <si>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</si>
  <si>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</si>
  <si>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</si>
  <si>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</si>
  <si>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</si>
  <si>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</si>
  <si>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</si>
  <si>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</si>
  <si>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</si>
  <si>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</si>
  <si>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</si>
  <si>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</si>
  <si>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</si>
  <si>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</si>
  <si>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</si>
  <si>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</si>
  <si>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</si>
  <si>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</si>
  <si>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</si>
  <si>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</si>
  <si>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</si>
  <si>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</si>
  <si>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</si>
  <si>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</si>
  <si>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</si>
  <si>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</si>
  <si>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</si>
  <si>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</si>
  <si>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</si>
  <si>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</si>
  <si>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</si>
  <si>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</si>
  <si>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</si>
  <si>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</si>
  <si>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</si>
  <si>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</si>
  <si>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</si>
  <si>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</si>
  <si>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</si>
  <si>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</si>
  <si>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</si>
  <si>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</si>
  <si>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</si>
  <si>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</si>
  <si>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</si>
  <si>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</si>
  <si>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</si>
  <si>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</si>
  <si>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</si>
  <si>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</si>
  <si>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</si>
  <si>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</si>
  <si>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</si>
  <si>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</si>
  <si>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</si>
  <si>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</si>
  <si>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</si>
  <si>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</si>
  <si>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</si>
  <si>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</si>
  <si>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</si>
  <si>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</si>
  <si>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</si>
  <si>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</si>
  <si>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</si>
  <si>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</si>
  <si>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</si>
  <si>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</si>
  <si>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</si>
  <si>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</si>
  <si>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</si>
  <si>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</si>
  <si>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</si>
  <si>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</si>
  <si>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</si>
  <si>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</si>
  <si>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</si>
  <si>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</si>
  <si>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</si>
  <si>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</si>
  <si>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</si>
  <si>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</si>
  <si>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</si>
  <si>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</si>
  <si>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</si>
  <si>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</si>
  <si>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</si>
  <si>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</si>
  <si>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</si>
  <si>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</si>
  <si>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</si>
  <si>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</si>
  <si>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</si>
  <si>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</si>
  <si>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</si>
  <si>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</si>
  <si>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</si>
  <si>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</si>
  <si>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</si>
  <si>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</si>
  <si>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</si>
  <si>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</si>
  <si>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</si>
  <si>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</si>
  <si>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</si>
  <si>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</si>
  <si>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</si>
  <si>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</si>
  <si>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</si>
  <si>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</si>
  <si>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</si>
  <si>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</si>
  <si>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</si>
  <si>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</si>
  <si>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</si>
  <si>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</si>
  <si>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</si>
  <si>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</si>
  <si>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</si>
  <si>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</si>
  <si>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</si>
  <si>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</si>
  <si>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</si>
  <si>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</si>
  <si>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</si>
  <si>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</si>
  <si>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</si>
  <si>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</si>
  <si>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</si>
  <si>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</si>
  <si>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</si>
  <si>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</si>
  <si>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</si>
  <si>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</si>
  <si>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</si>
  <si>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</si>
  <si>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</si>
  <si>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</si>
  <si>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</si>
  <si>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</si>
  <si>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</si>
  <si>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</si>
  <si>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</si>
  <si>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</si>
  <si>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</si>
  <si>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</si>
  <si>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</si>
  <si>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</si>
  <si>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</si>
  <si>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</si>
  <si>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</si>
  <si>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</si>
  <si>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</si>
  <si>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</si>
  <si>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</si>
  <si>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</si>
  <si>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</si>
  <si>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</si>
  <si>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</si>
  <si>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</si>
  <si>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</si>
  <si>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</si>
  <si>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</si>
  <si>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</si>
  <si>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</si>
  <si>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</si>
  <si>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</si>
  <si>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</si>
  <si>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</si>
  <si>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</si>
  <si>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</si>
  <si>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</si>
  <si>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</si>
  <si>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</si>
  <si>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</si>
  <si>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</si>
  <si>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</si>
  <si>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</si>
  <si>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</si>
  <si>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</si>
  <si>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</si>
  <si>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</si>
  <si>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</si>
  <si>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</si>
  <si>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</si>
  <si>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</si>
  <si>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</si>
  <si>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</si>
  <si>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</si>
  <si>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</si>
  <si>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</si>
  <si>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</si>
  <si>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</si>
  <si>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</si>
  <si>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</si>
  <si>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</si>
  <si>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</si>
  <si>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</si>
  <si>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</si>
  <si>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</si>
  <si>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</si>
  <si>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</si>
  <si>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</si>
  <si>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</si>
  <si>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</si>
  <si>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</si>
  <si>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</si>
  <si>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</si>
  <si>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</si>
  <si>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</si>
  <si>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</si>
  <si>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</si>
  <si>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</si>
  <si>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</si>
  <si>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</si>
  <si>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</si>
  <si>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</si>
  <si>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</si>
  <si>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</si>
  <si>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</si>
  <si>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</si>
  <si>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</si>
  <si>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</si>
  <si>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</si>
  <si>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</si>
  <si>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</si>
  <si>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</si>
  <si>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</si>
  <si>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</si>
  <si>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</si>
  <si>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</si>
  <si>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</si>
  <si>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</si>
  <si>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</si>
  <si>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</si>
  <si>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</si>
  <si>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</si>
  <si>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</si>
  <si>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</si>
  <si>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</si>
  <si>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</si>
  <si>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</si>
  <si>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</si>
  <si>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</si>
  <si>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</si>
  <si>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</si>
  <si>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</si>
  <si>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</si>
  <si>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</si>
  <si>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</si>
  <si>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</si>
  <si>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</si>
  <si>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</si>
  <si>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</si>
  <si>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</si>
  <si>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</si>
  <si>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</si>
  <si>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</si>
  <si>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</si>
  <si>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</si>
  <si>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</si>
  <si>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</si>
  <si>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</si>
  <si>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</si>
  <si>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</si>
  <si>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</si>
  <si>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</si>
  <si>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</si>
  <si>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</si>
  <si>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</si>
  <si>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</si>
  <si>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</si>
  <si>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</si>
  <si>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</si>
  <si>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</si>
  <si>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</si>
  <si>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</si>
  <si>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</si>
  <si>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</si>
  <si>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</si>
  <si>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</si>
  <si>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</si>
  <si>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</si>
  <si>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</si>
  <si>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</si>
  <si>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</si>
  <si>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</si>
  <si>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</si>
  <si>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</si>
  <si>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</si>
  <si>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</si>
  <si>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</si>
  <si>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</si>
  <si>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</si>
  <si>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</si>
  <si>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</si>
  <si>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</si>
  <si>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</si>
  <si>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</si>
  <si>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</si>
  <si>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</si>
  <si>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</si>
  <si>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</si>
  <si>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</si>
  <si>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</si>
  <si>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</si>
  <si>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</si>
  <si>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</si>
  <si>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</si>
  <si>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</si>
  <si>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</si>
  <si>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</si>
  <si>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</si>
  <si>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</si>
  <si>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</si>
  <si>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</si>
  <si>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</si>
  <si>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</si>
  <si>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</si>
  <si>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</si>
  <si>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</si>
  <si>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</si>
  <si>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</si>
  <si>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</si>
  <si>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</si>
  <si>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</si>
  <si>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</si>
  <si>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</si>
  <si>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</si>
  <si>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</si>
  <si>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</si>
  <si>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</si>
  <si>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</si>
  <si>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</si>
  <si>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</si>
  <si>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</si>
  <si>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</si>
  <si>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</si>
  <si>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</si>
  <si>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</si>
  <si>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</si>
  <si>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</si>
  <si>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</si>
  <si>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</si>
  <si>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</si>
  <si>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</si>
  <si>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</si>
  <si>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</si>
  <si>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</si>
  <si>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</si>
  <si>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</si>
  <si>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</si>
  <si>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</si>
  <si>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</si>
  <si>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</si>
  <si>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</si>
  <si>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</si>
  <si>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</si>
  <si>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</si>
  <si>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</si>
  <si>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</si>
  <si>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</si>
  <si>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</si>
  <si>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</si>
  <si>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</si>
  <si>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</si>
  <si>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</si>
  <si>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</si>
  <si>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</si>
  <si>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</si>
  <si>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</si>
  <si>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</si>
  <si>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</si>
  <si>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</si>
  <si>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</si>
  <si>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</si>
  <si>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</si>
  <si>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</si>
  <si>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</si>
  <si>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</si>
  <si>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</si>
  <si>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</si>
  <si>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</si>
  <si>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</si>
  <si>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</si>
  <si>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</si>
  <si>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</si>
  <si>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</si>
  <si>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</si>
  <si>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</si>
  <si>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</si>
  <si>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</si>
  <si>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</si>
  <si>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</si>
  <si>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</si>
  <si>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</si>
  <si>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</si>
  <si>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</si>
  <si>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</si>
  <si>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</si>
  <si>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</si>
  <si>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</si>
  <si>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</si>
  <si>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</si>
  <si>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</si>
  <si>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</si>
  <si>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</si>
  <si>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</si>
  <si>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</si>
  <si>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</si>
  <si>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</si>
  <si>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</si>
  <si>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</si>
  <si>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</si>
  <si>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</si>
  <si>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</si>
  <si>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</si>
  <si>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</si>
  <si>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</si>
  <si>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</si>
  <si>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</si>
  <si>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</si>
  <si>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</si>
  <si>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</si>
  <si>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</si>
  <si>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</si>
  <si>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</si>
  <si>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</si>
  <si>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</si>
  <si>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</si>
  <si>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</si>
  <si>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</si>
  <si>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</si>
  <si>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</si>
  <si>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</si>
  <si>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</si>
  <si>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</si>
  <si>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</si>
  <si>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</si>
  <si>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</si>
  <si>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</si>
  <si>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</si>
  <si>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</si>
  <si>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</si>
  <si>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</si>
  <si>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</si>
  <si>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</si>
  <si>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</si>
  <si>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</si>
  <si>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</si>
  <si>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</si>
  <si>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</si>
  <si>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</si>
  <si>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</si>
  <si>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</si>
  <si>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</si>
  <si>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</si>
  <si>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</si>
  <si>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</si>
  <si>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</si>
  <si>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</si>
  <si>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</si>
  <si>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</si>
  <si>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</si>
  <si>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</si>
  <si>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</si>
  <si>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</si>
  <si>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</si>
  <si>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</si>
  <si>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</si>
  <si>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</si>
  <si>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</si>
  <si>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</si>
  <si>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</si>
  <si>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</si>
  <si>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</si>
  <si>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</si>
  <si>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</si>
  <si>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</si>
  <si>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</si>
  <si>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</si>
  <si>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</si>
  <si>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</si>
  <si>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</si>
  <si>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</si>
  <si>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</si>
  <si>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</si>
  <si>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</si>
  <si>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</si>
  <si>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</si>
  <si>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</si>
  <si>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</si>
  <si>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</si>
  <si>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</si>
  <si>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</si>
  <si>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</si>
  <si>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</si>
  <si>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</si>
  <si>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</si>
  <si>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</si>
  <si>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</si>
  <si>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</si>
  <si>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</si>
  <si>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</si>
  <si>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</si>
  <si>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</si>
  <si>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</si>
  <si>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</si>
  <si>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</si>
  <si>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</si>
  <si>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</si>
  <si>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</si>
  <si>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</si>
  <si>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</si>
  <si>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</si>
  <si>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</si>
  <si>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</si>
  <si>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</si>
  <si>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</si>
  <si>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</si>
  <si>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</si>
  <si>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</si>
  <si>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</si>
  <si>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</si>
  <si>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</si>
  <si>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</si>
  <si>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</si>
  <si>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</si>
  <si>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</si>
  <si>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</si>
  <si>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</si>
  <si>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</si>
  <si>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</si>
  <si>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</si>
  <si>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</si>
  <si>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</si>
  <si>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</si>
  <si>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</si>
  <si>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</si>
  <si>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</si>
  <si>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</si>
  <si>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</si>
  <si>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</si>
  <si>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</si>
  <si>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</si>
  <si>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</si>
  <si>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</si>
  <si>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</si>
  <si>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</si>
  <si>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</si>
  <si>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</si>
  <si>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</si>
  <si>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</si>
  <si>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</si>
  <si>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</si>
  <si>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</si>
  <si>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</si>
  <si>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</si>
  <si>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</si>
  <si>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</si>
  <si>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</si>
  <si>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</si>
  <si>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</si>
  <si>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</si>
  <si>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</si>
  <si>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</si>
  <si>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</si>
  <si>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</si>
  <si>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</si>
  <si>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</si>
  <si>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</si>
  <si>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</si>
  <si>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</si>
  <si>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</si>
  <si>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</si>
  <si>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</si>
  <si>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</si>
  <si>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</si>
  <si>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</si>
  <si>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</si>
  <si>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</si>
  <si>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</si>
  <si>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</si>
  <si>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</si>
  <si>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</si>
  <si>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</si>
  <si>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</si>
  <si>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</si>
  <si>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</si>
  <si>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</si>
  <si>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</si>
  <si>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</si>
  <si>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</si>
  <si>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</si>
  <si>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</si>
  <si>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</si>
  <si>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</si>
  <si>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</si>
  <si>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</si>
  <si>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</si>
  <si>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</si>
  <si>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</si>
  <si>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</si>
  <si>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</si>
  <si>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</si>
  <si>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</si>
  <si>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</si>
  <si>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</si>
  <si>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</si>
  <si>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</si>
  <si>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</si>
  <si>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</si>
  <si>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</si>
  <si>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</si>
  <si>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</si>
  <si>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</si>
  <si>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</si>
  <si>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</si>
  <si>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</si>
  <si>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</si>
  <si>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</si>
  <si>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</si>
  <si>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</si>
  <si>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</si>
  <si>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</si>
  <si>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</si>
  <si>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</si>
  <si>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</si>
  <si>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</si>
  <si>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</si>
  <si>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</si>
  <si>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</si>
  <si>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</si>
  <si>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</si>
  <si>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</si>
  <si>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</si>
  <si>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</si>
  <si>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</si>
  <si>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</si>
  <si>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</si>
  <si>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</si>
  <si>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</si>
  <si>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</si>
  <si>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</si>
  <si>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</si>
  <si>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</si>
  <si>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</si>
  <si>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</si>
  <si>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</si>
  <si>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</si>
  <si>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</si>
  <si>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</si>
  <si>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</si>
  <si>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</si>
  <si>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</si>
  <si>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</si>
  <si>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</si>
  <si>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</si>
  <si>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</si>
  <si>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</si>
  <si>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</si>
  <si>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</si>
  <si>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</si>
  <si>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</si>
  <si>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</si>
  <si>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</si>
  <si>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</si>
  <si>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</si>
  <si>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</si>
  <si>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</si>
  <si>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</si>
  <si>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</si>
  <si>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</si>
  <si>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</si>
  <si>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</si>
  <si>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</si>
  <si>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</si>
  <si>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</si>
  <si>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</si>
  <si>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</si>
  <si>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</si>
  <si>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</si>
  <si>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</si>
  <si>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</si>
  <si>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</si>
  <si>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</si>
  <si>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</si>
  <si>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</si>
  <si>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</si>
  <si>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</si>
  <si>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</si>
  <si>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</si>
  <si>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</si>
  <si>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</si>
  <si>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</si>
  <si>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</si>
  <si>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</si>
  <si>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</si>
  <si>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</si>
  <si>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</si>
  <si>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</si>
  <si>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</si>
  <si>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</si>
  <si>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</si>
  <si>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</si>
  <si>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</si>
  <si>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</si>
  <si>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</si>
  <si>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</si>
  <si>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</si>
  <si>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</si>
  <si>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</si>
  <si>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</si>
  <si>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</si>
  <si>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</si>
  <si>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</si>
  <si>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</si>
  <si>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</si>
  <si>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</si>
  <si>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</si>
  <si>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</si>
  <si>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</si>
  <si>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</si>
  <si>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</si>
  <si>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</si>
  <si>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</si>
  <si>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</si>
  <si>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</si>
  <si>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</si>
  <si>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</si>
  <si>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</si>
  <si>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</si>
  <si>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</si>
  <si>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</si>
  <si>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</si>
  <si>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</si>
  <si>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</si>
  <si>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</si>
  <si>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</si>
  <si>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</si>
  <si>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</si>
  <si>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</si>
  <si>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</si>
  <si>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</si>
  <si>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</si>
  <si>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</si>
  <si>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</si>
  <si>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</si>
  <si>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</si>
  <si>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</si>
  <si>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</si>
  <si>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</si>
  <si>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</si>
  <si>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</si>
  <si>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</si>
  <si>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</si>
  <si>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</si>
  <si>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</si>
  <si>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</si>
  <si>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</si>
  <si>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</si>
  <si>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</si>
  <si>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</si>
  <si>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</si>
  <si>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</si>
  <si>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</si>
  <si>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</si>
  <si>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</si>
  <si>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</si>
  <si>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</si>
  <si>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</si>
  <si>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</si>
  <si>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</si>
  <si>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</si>
  <si>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</si>
  <si>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</si>
  <si>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</si>
  <si>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</si>
  <si>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</si>
  <si>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</si>
  <si>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</si>
  <si>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</si>
  <si>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</si>
  <si>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</si>
  <si>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</si>
  <si>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</si>
  <si>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</si>
  <si>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</si>
  <si>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</si>
  <si>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</si>
  <si>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</si>
  <si>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</si>
  <si>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</si>
  <si>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</si>
  <si>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</si>
  <si>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</si>
  <si>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</si>
  <si>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</si>
  <si>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</si>
  <si>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</si>
  <si>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</si>
  <si>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</si>
  <si>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</si>
  <si>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</si>
  <si>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</si>
  <si>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</si>
  <si>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</si>
  <si>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</si>
  <si>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</si>
  <si>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</si>
  <si>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</si>
  <si>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</si>
  <si>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</si>
  <si>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</si>
  <si>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</si>
  <si>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</si>
  <si>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</si>
  <si>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</si>
  <si>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</si>
  <si>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</si>
  <si>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</si>
  <si>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</si>
  <si>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</si>
  <si>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</si>
  <si>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</si>
  <si>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</si>
  <si>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</si>
  <si>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</si>
  <si>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</si>
  <si>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</si>
  <si>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</si>
  <si>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</si>
  <si>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</si>
  <si>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</si>
  <si>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</si>
  <si>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</si>
  <si>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</si>
  <si>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</si>
  <si>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</si>
  <si>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</si>
  <si>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</si>
  <si>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</si>
  <si>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</si>
  <si>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</si>
  <si>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</si>
  <si>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</si>
  <si>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</si>
  <si>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</si>
  <si>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</si>
  <si>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</si>
  <si>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</si>
  <si>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</si>
  <si>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</si>
  <si>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</si>
  <si>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</si>
  <si>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</si>
  <si>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</si>
  <si>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</si>
  <si>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</si>
  <si>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</si>
  <si>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</si>
  <si>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</si>
  <si>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</si>
  <si>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</si>
  <si>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</si>
  <si>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</si>
  <si>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</si>
  <si>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</si>
  <si>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</si>
  <si>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</si>
  <si>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</si>
  <si>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</si>
  <si>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</si>
  <si>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</si>
  <si>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</si>
  <si>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</si>
  <si>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</si>
  <si>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</si>
  <si>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</si>
  <si>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</si>
  <si>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</si>
  <si>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</si>
  <si>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</si>
  <si>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</si>
  <si>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</si>
  <si>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</si>
  <si>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</si>
  <si>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</si>
  <si>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</si>
  <si>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</si>
  <si>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</si>
  <si>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</si>
  <si>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</si>
  <si>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</si>
  <si>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</si>
  <si>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</si>
  <si>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</si>
  <si>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</si>
  <si>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</si>
  <si>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</si>
  <si>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</si>
  <si>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</si>
  <si>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</si>
  <si>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</si>
  <si>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</si>
  <si>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</si>
  <si>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</si>
  <si>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</si>
  <si>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</si>
  <si>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</si>
  <si>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</si>
  <si>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</si>
  <si>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</si>
  <si>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</si>
  <si>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</si>
  <si>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</si>
  <si>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</si>
  <si>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</si>
  <si>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</si>
  <si>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</si>
  <si>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</si>
  <si>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</si>
  <si>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</si>
  <si>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</si>
  <si>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</si>
  <si>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</si>
  <si>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</si>
  <si>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</si>
  <si>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</si>
  <si>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</si>
  <si>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</si>
  <si>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</si>
  <si>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</si>
  <si>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</si>
  <si>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</si>
  <si>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</si>
  <si>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</si>
  <si>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</si>
  <si>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</si>
  <si>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</si>
  <si>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</si>
  <si>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</si>
  <si>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</si>
  <si>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</si>
  <si>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</si>
  <si>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</si>
  <si>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</si>
  <si>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</si>
  <si>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</si>
  <si>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</si>
  <si>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</si>
  <si>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</si>
  <si>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</si>
  <si>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</si>
  <si>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</si>
  <si>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</si>
  <si>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</si>
  <si>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</si>
  <si>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</si>
  <si>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</si>
  <si>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</si>
  <si>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</si>
  <si>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</si>
  <si>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</si>
  <si>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</si>
  <si>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</si>
  <si>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</si>
  <si>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</si>
  <si>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</si>
  <si>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</si>
  <si>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</si>
  <si>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</si>
  <si>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</si>
  <si>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</si>
  <si>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</si>
  <si>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</si>
  <si>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</si>
  <si>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</si>
  <si>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</si>
  <si>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</si>
  <si>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</si>
  <si>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</si>
  <si>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</si>
  <si>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</si>
  <si>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</si>
  <si>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</si>
  <si>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</si>
  <si>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</si>
  <si>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</si>
  <si>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</si>
  <si>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</si>
  <si>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</si>
  <si>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</si>
  <si>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</si>
  <si>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</si>
  <si>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</si>
  <si>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</si>
  <si>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</si>
  <si>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</si>
  <si>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</si>
  <si>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</si>
  <si>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</si>
  <si>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</si>
  <si>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</si>
  <si>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</si>
  <si>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</si>
  <si>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</si>
  <si>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</si>
  <si>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</si>
  <si>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</si>
  <si>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</si>
  <si>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</si>
  <si>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</si>
  <si>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</si>
  <si>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</si>
  <si>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</si>
  <si>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</si>
  <si>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</si>
  <si>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</si>
  <si>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</si>
  <si>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</si>
  <si>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</si>
  <si>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</si>
  <si>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</si>
  <si>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</si>
  <si>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</si>
  <si>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</si>
  <si>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</si>
  <si>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</si>
  <si>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</si>
  <si>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</si>
  <si>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</si>
  <si>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</si>
  <si>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</si>
  <si>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</si>
  <si>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</si>
  <si>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</si>
  <si>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</si>
  <si>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</si>
  <si>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</si>
  <si>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</si>
  <si>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</si>
  <si>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</si>
  <si>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</si>
  <si>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</si>
  <si>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</si>
  <si>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</si>
  <si>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</si>
  <si>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</si>
  <si>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</si>
  <si>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</si>
  <si>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</si>
  <si>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</si>
  <si>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</si>
  <si>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</si>
  <si>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</si>
  <si>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</si>
  <si>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</si>
  <si>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</si>
  <si>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</si>
  <si>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</si>
  <si>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</si>
  <si>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</si>
  <si>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</si>
  <si>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</si>
  <si>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</si>
  <si>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</si>
  <si>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</si>
  <si>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</si>
  <si>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</si>
  <si>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</si>
  <si>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</si>
  <si>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</si>
  <si>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</si>
  <si>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</si>
  <si>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</si>
  <si>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</si>
  <si>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</si>
  <si>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</si>
  <si>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</si>
  <si>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</si>
  <si>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</si>
  <si>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</si>
  <si>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</si>
  <si>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</si>
  <si>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</si>
  <si>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</si>
  <si>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</si>
  <si>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</si>
  <si>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</si>
  <si>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</si>
  <si>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</si>
  <si>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</si>
  <si>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</si>
  <si>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</si>
  <si>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</si>
  <si>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</si>
  <si>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</si>
  <si>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</si>
  <si>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</si>
  <si>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</si>
  <si>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</si>
  <si>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</si>
  <si>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</si>
  <si>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</si>
  <si>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</si>
  <si>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</si>
  <si>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</si>
  <si>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</si>
  <si>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</si>
  <si>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</si>
  <si>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</si>
  <si>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</si>
  <si>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</si>
  <si>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</si>
  <si>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</si>
  <si>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</si>
  <si>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</si>
  <si>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</si>
  <si>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</si>
  <si>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</si>
  <si>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</si>
  <si>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</si>
  <si>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</si>
  <si>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</si>
  <si>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</si>
  <si>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</si>
  <si>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</si>
  <si>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</si>
  <si>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</si>
  <si>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</si>
  <si>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</si>
  <si>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</si>
  <si>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</si>
  <si>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</si>
  <si>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</si>
  <si>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</si>
  <si>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</si>
  <si>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</si>
  <si>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</si>
  <si>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</si>
  <si>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</si>
  <si>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</si>
  <si>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</si>
  <si>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</si>
  <si>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</si>
  <si>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</si>
  <si>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</si>
  <si>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</si>
  <si>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</si>
  <si>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</si>
  <si>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</si>
  <si>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</si>
  <si>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</si>
  <si>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</si>
  <si>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</si>
  <si>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</si>
  <si>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</si>
  <si>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</si>
  <si>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</si>
  <si>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</si>
  <si>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</si>
  <si>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</si>
  <si>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</si>
  <si>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</si>
  <si>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</si>
  <si>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</si>
  <si>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</si>
  <si>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</si>
  <si>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</si>
  <si>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</si>
  <si>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</si>
  <si>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</si>
  <si>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</si>
  <si>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</si>
  <si>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</si>
  <si>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</si>
  <si>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</si>
  <si>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</si>
  <si>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</si>
  <si>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</si>
  <si>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</si>
  <si>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</si>
  <si>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</si>
  <si>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</si>
  <si>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</si>
  <si>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</si>
  <si>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</si>
  <si>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</si>
  <si>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</si>
  <si>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</si>
  <si>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</si>
  <si>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</si>
  <si>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</si>
  <si>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</si>
  <si>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</si>
  <si>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</si>
  <si>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</si>
  <si>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</si>
  <si>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</si>
  <si>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</si>
  <si>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</si>
  <si>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</si>
  <si>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</si>
  <si>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</si>
  <si>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</si>
  <si>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</si>
  <si>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</si>
  <si>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</si>
  <si>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</si>
  <si>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</si>
  <si>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</si>
  <si>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</si>
  <si>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</si>
  <si>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</si>
  <si>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</si>
  <si>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</si>
  <si>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</si>
  <si>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</si>
  <si>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</si>
  <si>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</si>
  <si>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</si>
  <si>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</si>
  <si>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</si>
  <si>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</si>
  <si>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</si>
  <si>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</si>
  <si>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</si>
  <si>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</si>
  <si>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</si>
  <si>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</si>
  <si>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</si>
  <si>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</si>
  <si>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</si>
  <si>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</si>
  <si>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</si>
  <si>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</si>
  <si>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</si>
  <si>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</si>
  <si>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</si>
  <si>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</si>
  <si>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</si>
  <si>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</si>
  <si>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</si>
  <si>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</si>
  <si>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</si>
  <si>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</si>
  <si>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</si>
  <si>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</si>
  <si>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</si>
  <si>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</si>
  <si>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</si>
  <si>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</si>
  <si>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</si>
  <si>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</si>
  <si>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</si>
  <si>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</si>
  <si>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</si>
  <si>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</si>
  <si>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</si>
  <si>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</si>
  <si>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</si>
  <si>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</si>
  <si>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</si>
  <si>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</si>
  <si>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</si>
  <si>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</si>
  <si>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</si>
  <si>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</si>
  <si>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</si>
  <si>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</si>
  <si>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</si>
  <si>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</si>
  <si>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</si>
  <si>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</si>
  <si>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</si>
  <si>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</si>
  <si>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</si>
  <si>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</si>
  <si>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</si>
  <si>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</si>
  <si>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</si>
  <si>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</si>
  <si>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</si>
  <si>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</si>
  <si>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</si>
  <si>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</si>
  <si>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</si>
  <si>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</si>
  <si>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</si>
  <si>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</si>
  <si>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</si>
  <si>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</si>
  <si>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</si>
  <si>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</si>
  <si>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</si>
  <si>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</si>
  <si>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</si>
  <si>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</si>
  <si>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</si>
  <si>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</si>
  <si>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</si>
  <si>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</si>
  <si>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</si>
  <si>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</si>
  <si>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</si>
  <si>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</si>
  <si>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</si>
  <si>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</si>
  <si>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</si>
  <si>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</si>
  <si>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</si>
  <si>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</si>
  <si>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</si>
  <si>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</si>
  <si>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</si>
  <si>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</si>
  <si>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</si>
  <si>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</si>
  <si>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</si>
  <si>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</si>
  <si>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</si>
  <si>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</si>
  <si>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</si>
  <si>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</si>
  <si>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</si>
  <si>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</si>
  <si>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</si>
  <si>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</si>
  <si>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</si>
  <si>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</si>
  <si>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</si>
  <si>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</si>
  <si>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</si>
  <si>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</si>
  <si>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</si>
  <si>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</si>
  <si>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</si>
  <si>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</si>
  <si>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</si>
  <si>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</si>
  <si>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</si>
  <si>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</si>
  <si>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</si>
  <si>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</si>
  <si>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</si>
  <si>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</si>
  <si>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</si>
  <si>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</si>
  <si>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</si>
  <si>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</si>
  <si>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</si>
  <si>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</si>
  <si>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</si>
  <si>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</si>
  <si>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</si>
  <si>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</si>
  <si>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</si>
  <si>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</si>
  <si>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</si>
  <si>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</si>
  <si>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</si>
  <si>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</si>
  <si>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</si>
  <si>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</si>
  <si>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</si>
  <si>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</si>
  <si>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</si>
  <si>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</si>
  <si>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</si>
  <si>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</si>
  <si>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</si>
  <si>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</si>
  <si>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</si>
  <si>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</si>
  <si>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</si>
  <si>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</si>
  <si>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</si>
  <si>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</si>
  <si>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</si>
  <si>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</si>
  <si>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</si>
  <si>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</si>
  <si>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</si>
  <si>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</si>
  <si>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</si>
  <si>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</si>
  <si>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</si>
  <si>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</si>
  <si>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</si>
  <si>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</si>
  <si>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</si>
  <si>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</si>
  <si>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</si>
  <si>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</si>
  <si>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</si>
  <si>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</si>
  <si>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</si>
  <si>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</si>
  <si>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</si>
  <si>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</si>
  <si>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</si>
  <si>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</si>
  <si>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</si>
  <si>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</si>
  <si>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</si>
  <si>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</si>
  <si>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</si>
  <si>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</si>
  <si>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</si>
  <si>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</si>
  <si>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</si>
  <si>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</si>
  <si>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</si>
  <si>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</si>
  <si>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</si>
  <si>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</si>
  <si>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</si>
  <si>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</si>
  <si>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</si>
  <si>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</si>
  <si>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</si>
  <si>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</si>
  <si>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</si>
  <si>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</si>
  <si>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</si>
  <si>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</si>
  <si>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</si>
  <si>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</si>
  <si>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</si>
  <si>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</si>
  <si>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</si>
  <si>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</si>
  <si>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</si>
  <si>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</si>
  <si>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</si>
  <si>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</si>
  <si>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</si>
  <si>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</si>
  <si>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</si>
  <si>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</si>
  <si>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</si>
  <si>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</si>
  <si>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</si>
  <si>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</si>
  <si>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</si>
  <si>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</si>
  <si>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</si>
  <si>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</si>
  <si>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</si>
  <si>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</si>
  <si>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</si>
  <si>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</si>
  <si>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</si>
  <si>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</si>
  <si>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</si>
  <si>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</si>
  <si>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</si>
  <si>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</si>
  <si>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</si>
  <si>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</si>
  <si>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</si>
  <si>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</si>
  <si>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</si>
  <si>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</si>
  <si>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</si>
  <si>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</si>
  <si>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</si>
  <si>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</si>
  <si>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</si>
  <si>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</si>
  <si>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</si>
  <si>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</si>
  <si>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</si>
  <si>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</si>
  <si>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</si>
  <si>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</si>
  <si>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</si>
  <si>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</si>
  <si>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</si>
  <si>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</si>
  <si>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</si>
  <si>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</si>
  <si>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</si>
  <si>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</si>
  <si>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</si>
  <si>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</si>
  <si>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</si>
  <si>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</si>
  <si>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</si>
  <si>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</si>
  <si>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</si>
  <si>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</si>
  <si>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</si>
  <si>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</si>
  <si>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</si>
  <si>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</si>
  <si>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</si>
  <si>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</si>
  <si>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</si>
  <si>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</si>
  <si>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</si>
  <si>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</si>
  <si>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</si>
  <si>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</si>
  <si>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</si>
  <si>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</si>
  <si>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</si>
  <si>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</si>
  <si>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</si>
  <si>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</si>
  <si>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</si>
  <si>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</si>
  <si>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</si>
  <si>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</si>
  <si>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</si>
  <si>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</si>
  <si>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</si>
  <si>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</si>
  <si>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</si>
  <si>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</si>
  <si>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</si>
  <si>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</si>
  <si>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</si>
  <si>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</si>
  <si>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</si>
  <si>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</si>
  <si>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</si>
  <si>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</si>
  <si>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</si>
  <si>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</si>
  <si>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</si>
  <si>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</si>
  <si>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</si>
  <si>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</si>
  <si>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</si>
  <si>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</si>
  <si>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</si>
  <si>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</si>
  <si>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</si>
  <si>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</si>
  <si>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</si>
  <si>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</si>
  <si>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</si>
  <si>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</si>
  <si>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</si>
  <si>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</si>
  <si>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</si>
  <si>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</si>
  <si>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</si>
  <si>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</si>
  <si>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</si>
  <si>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</si>
  <si>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</si>
  <si>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</si>
  <si>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</si>
  <si>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</si>
  <si>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</si>
  <si>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</si>
  <si>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</si>
  <si>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</si>
  <si>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</si>
  <si>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</si>
  <si>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</si>
  <si>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</si>
  <si>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</si>
  <si>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</si>
  <si>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</si>
  <si>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</si>
  <si>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</si>
  <si>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</si>
  <si>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</si>
  <si>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</si>
  <si>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</si>
  <si>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</si>
  <si>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</si>
  <si>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</si>
  <si>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</si>
  <si>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</si>
  <si>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</si>
  <si>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</si>
  <si>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</si>
  <si>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</si>
  <si>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</si>
  <si>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</si>
  <si>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</si>
  <si>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</si>
  <si>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</si>
  <si>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</si>
  <si>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</si>
  <si>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</si>
  <si>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</si>
  <si>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</si>
  <si>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</si>
  <si>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</si>
  <si>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</si>
  <si>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</si>
  <si>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</si>
  <si>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</si>
  <si>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</si>
  <si>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</si>
  <si>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</si>
  <si>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</si>
  <si>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</si>
  <si>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</si>
  <si>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</si>
  <si>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</si>
  <si>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</si>
  <si>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</si>
  <si>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</si>
  <si>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</si>
  <si>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</si>
  <si>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</si>
  <si>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</si>
  <si>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</si>
  <si>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</si>
  <si>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</si>
  <si>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</si>
  <si>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</si>
  <si>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</si>
  <si>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</si>
  <si>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</si>
  <si>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</si>
  <si>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</si>
  <si>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</si>
  <si>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</si>
  <si>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</si>
  <si>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</si>
  <si>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</si>
  <si>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</si>
  <si>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</si>
  <si>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</si>
  <si>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</si>
  <si>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</si>
  <si>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</si>
  <si>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</si>
  <si>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</si>
  <si>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</si>
  <si>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</si>
  <si>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</si>
  <si>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</si>
  <si>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</si>
  <si>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</si>
  <si>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</si>
  <si>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</si>
  <si>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</si>
  <si>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</si>
  <si>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</si>
  <si>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</si>
  <si>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</si>
  <si>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</si>
  <si>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</si>
  <si>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</si>
  <si>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</si>
  <si>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</si>
  <si>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</si>
  <si>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</si>
  <si>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</si>
  <si>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</si>
  <si>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</si>
  <si>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</si>
  <si>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</si>
  <si>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</si>
  <si>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</si>
  <si>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</si>
  <si>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</si>
  <si>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</si>
  <si>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</si>
  <si>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</si>
  <si>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</si>
  <si>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</si>
  <si>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</si>
  <si>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</si>
  <si>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</si>
  <si>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</si>
  <si>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</si>
  <si>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</si>
  <si>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</si>
  <si>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</si>
  <si>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</si>
  <si>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</si>
  <si>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</si>
  <si>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</si>
  <si>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</si>
  <si>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</si>
  <si>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</si>
  <si>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</si>
  <si>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</si>
  <si>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</si>
  <si>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</si>
  <si>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</si>
  <si>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</si>
  <si>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</si>
  <si>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</si>
  <si>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</si>
  <si>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</si>
  <si>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</si>
  <si>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</si>
  <si>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</si>
  <si>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</si>
  <si>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</si>
  <si>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</si>
  <si>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</si>
  <si>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</si>
  <si>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</si>
  <si>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</si>
  <si>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</si>
  <si>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</si>
  <si>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</si>
  <si>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</si>
  <si>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</si>
  <si>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</si>
  <si>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</si>
  <si>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</si>
  <si>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</si>
  <si>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</si>
  <si>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</si>
  <si>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</si>
  <si>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</si>
  <si>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</si>
  <si>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</si>
  <si>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</si>
  <si>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</si>
  <si>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</si>
  <si>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</si>
  <si>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</si>
  <si>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</si>
  <si>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</si>
  <si>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</si>
  <si>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</si>
  <si>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</si>
  <si>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</si>
  <si>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</si>
  <si>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</si>
  <si>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</si>
  <si>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</si>
  <si>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</si>
  <si>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</si>
  <si>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</si>
  <si>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</si>
  <si>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</si>
  <si>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</si>
  <si>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</si>
  <si>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</si>
  <si>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</si>
  <si>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</si>
  <si>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</si>
  <si>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</si>
  <si>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</si>
  <si>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</si>
  <si>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</si>
  <si>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</si>
  <si>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</si>
  <si>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</si>
  <si>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</si>
  <si>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</si>
  <si>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</si>
  <si>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</si>
  <si>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</si>
  <si>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</si>
  <si>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</si>
  <si>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</si>
  <si>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</si>
  <si>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</si>
  <si>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</si>
  <si>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</si>
  <si>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</si>
  <si>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</si>
  <si>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</si>
  <si>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</si>
  <si>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</si>
  <si>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</si>
  <si>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</si>
  <si>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</si>
  <si>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</si>
  <si>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</si>
  <si>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</si>
  <si>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</si>
  <si>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</si>
  <si>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</si>
  <si>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</si>
  <si>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</si>
  <si>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</si>
  <si>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</si>
  <si>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</si>
  <si>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</si>
  <si>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</si>
  <si>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</si>
  <si>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</si>
  <si>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</si>
  <si>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</si>
  <si>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</si>
  <si>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</si>
  <si>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</si>
  <si>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</si>
  <si>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</si>
  <si>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</si>
  <si>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</si>
  <si>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</si>
  <si>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</si>
  <si>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</si>
  <si>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</si>
  <si>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</si>
  <si>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</si>
  <si>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</si>
  <si>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</si>
  <si>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</si>
  <si>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</si>
  <si>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</si>
  <si>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</si>
  <si>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</si>
  <si>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</si>
  <si>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</si>
  <si>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</si>
  <si>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</si>
  <si>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</si>
  <si>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</si>
  <si>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</si>
  <si>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</si>
  <si>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</si>
  <si>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</si>
  <si>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</si>
  <si>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</si>
  <si>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</si>
  <si>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</si>
  <si>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</si>
  <si>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</si>
  <si>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</si>
  <si>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</si>
  <si>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</si>
  <si>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</si>
  <si>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</si>
  <si>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</si>
  <si>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</si>
  <si>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</si>
  <si>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</si>
  <si>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</si>
  <si>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</si>
  <si>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</si>
  <si>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</si>
  <si>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</si>
  <si>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</si>
  <si>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</si>
  <si>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</si>
  <si>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</si>
  <si>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</si>
  <si>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</si>
  <si>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</si>
  <si>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</si>
  <si>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</si>
  <si>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</si>
  <si>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</si>
  <si>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</si>
  <si>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</si>
  <si>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</si>
  <si>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</si>
  <si>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</si>
  <si>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</si>
  <si>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</si>
  <si>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</si>
  <si>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</si>
  <si>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</si>
  <si>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</si>
  <si>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</si>
  <si>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</si>
  <si>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</si>
  <si>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</si>
  <si>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</si>
  <si>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</si>
  <si>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</si>
  <si>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</si>
  <si>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</si>
  <si>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</si>
  <si>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</si>
  <si>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</si>
  <si>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</si>
  <si>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</si>
  <si>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</si>
  <si>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</si>
  <si>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</si>
  <si>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</si>
  <si>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</si>
  <si>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</si>
  <si>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</si>
  <si>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</si>
  <si>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</si>
  <si>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</si>
  <si>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</si>
  <si>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</si>
  <si>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</si>
  <si>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</si>
  <si>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</si>
  <si>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</si>
  <si>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</si>
  <si>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</si>
  <si>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</si>
  <si>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</si>
  <si>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</si>
  <si>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</si>
  <si>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</si>
  <si>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</si>
  <si>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</si>
  <si>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</si>
  <si>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</si>
  <si>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</si>
  <si>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</si>
  <si>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</si>
  <si>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</si>
  <si>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</si>
  <si>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</si>
  <si>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</si>
  <si>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</si>
  <si>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</si>
  <si>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</si>
  <si>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</si>
  <si>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</si>
  <si>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</si>
  <si>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</si>
  <si>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</si>
  <si>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</si>
  <si>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</si>
  <si>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</si>
  <si>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</si>
  <si>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</si>
  <si>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</si>
  <si>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</si>
  <si>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</si>
  <si>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</si>
  <si>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</si>
  <si>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</si>
  <si>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</si>
  <si>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</si>
  <si>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</si>
  <si>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</si>
  <si>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</si>
  <si>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</si>
  <si>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</si>
  <si>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</si>
  <si>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</si>
  <si>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</si>
  <si>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</si>
  <si>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</si>
  <si>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</si>
  <si>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</si>
  <si>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</si>
  <si>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</si>
  <si>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</si>
  <si>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</si>
  <si>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</si>
  <si>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</si>
  <si>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</si>
  <si>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</si>
  <si>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</si>
  <si>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</si>
  <si>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</si>
  <si>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</si>
  <si>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</si>
  <si>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</si>
  <si>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</si>
  <si>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</si>
  <si>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</si>
  <si>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</si>
  <si>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</si>
  <si>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</si>
  <si>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</si>
  <si>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</si>
  <si>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</si>
  <si>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</si>
  <si>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</si>
  <si>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</si>
  <si>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</si>
  <si>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</si>
  <si>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</si>
  <si>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</si>
  <si>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</si>
  <si>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</si>
  <si>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</si>
  <si>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</si>
  <si>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</si>
  <si>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</si>
  <si>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</si>
  <si>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</si>
  <si>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</si>
  <si>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</si>
  <si>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</si>
  <si>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</si>
  <si>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</si>
  <si>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</si>
  <si>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</si>
  <si>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</si>
  <si>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</si>
  <si>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</si>
  <si>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</si>
  <si>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</si>
  <si>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</si>
  <si>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</si>
  <si>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</si>
  <si>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</si>
  <si>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</si>
  <si>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</si>
  <si>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</si>
  <si>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</si>
  <si>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</si>
  <si>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</si>
  <si>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</si>
  <si>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</si>
  <si>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</si>
  <si>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</si>
  <si>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</si>
  <si>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</si>
  <si>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</si>
  <si>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</si>
  <si>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</si>
  <si>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</si>
  <si>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</si>
  <si>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</si>
  <si>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</si>
  <si>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</si>
  <si>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</si>
  <si>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</si>
  <si>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</si>
  <si>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</si>
  <si>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</si>
  <si>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</si>
  <si>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</si>
  <si>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</si>
  <si>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</si>
  <si>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</si>
  <si>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</si>
  <si>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</si>
  <si>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</si>
  <si>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</si>
  <si>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</si>
  <si>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</si>
  <si>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</si>
  <si>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</si>
  <si>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</si>
  <si>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</si>
  <si>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</si>
  <si>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</si>
  <si>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</si>
  <si>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</si>
  <si>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</si>
  <si>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</si>
  <si>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</si>
  <si>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</si>
  <si>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</si>
  <si>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</si>
  <si>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</si>
  <si>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</si>
  <si>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</si>
  <si>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</si>
  <si>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</si>
  <si>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</si>
  <si>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</si>
  <si>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</si>
  <si>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</si>
  <si>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</si>
  <si>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</si>
  <si>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</si>
  <si>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</si>
  <si>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</si>
  <si>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</si>
  <si>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</si>
  <si>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</si>
  <si>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</si>
  <si>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</si>
  <si>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</si>
  <si>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</si>
  <si>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</si>
  <si>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</si>
  <si>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</si>
  <si>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</si>
  <si>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</si>
  <si>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</si>
  <si>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</si>
  <si>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</si>
  <si>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</si>
  <si>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</si>
  <si>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</si>
  <si>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</si>
  <si>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</si>
  <si>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</si>
  <si>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</si>
  <si>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</si>
  <si>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</si>
  <si>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</si>
  <si>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</si>
  <si>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</si>
  <si>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</si>
  <si>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</si>
  <si>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</si>
  <si>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</si>
  <si>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</si>
  <si>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</si>
  <si>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</si>
  <si>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</si>
  <si>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</si>
  <si>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</si>
  <si>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</si>
  <si>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</si>
  <si>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</si>
  <si>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</si>
  <si>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</si>
  <si>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</si>
  <si>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</si>
  <si>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</si>
  <si>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</si>
  <si>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</si>
  <si>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</si>
  <si>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</si>
  <si>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</si>
  <si>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</si>
  <si>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</si>
  <si>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</si>
  <si>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</si>
  <si>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</si>
  <si>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</si>
  <si>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</si>
  <si>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</si>
  <si>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</si>
  <si>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</si>
  <si>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</si>
  <si>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</si>
  <si>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</si>
  <si>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</si>
  <si>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</si>
  <si>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</si>
  <si>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</si>
  <si>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</si>
  <si>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</si>
  <si>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</si>
  <si>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</si>
  <si>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</si>
  <si>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</si>
  <si>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</si>
  <si>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</si>
  <si>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</si>
  <si>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</si>
  <si>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</si>
  <si>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</si>
  <si>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</si>
  <si>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</si>
  <si>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</si>
  <si>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</si>
  <si>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</si>
  <si>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</si>
  <si>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</si>
  <si>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</si>
  <si>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</si>
  <si>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</si>
  <si>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</si>
  <si>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</si>
  <si>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</si>
  <si>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</si>
  <si>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</si>
  <si>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</si>
  <si>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</si>
  <si>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</si>
  <si>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</si>
  <si>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</si>
  <si>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</si>
  <si>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</si>
  <si>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</si>
  <si>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</si>
  <si>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</si>
  <si>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</si>
  <si>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</si>
  <si>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</si>
  <si>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</si>
  <si>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</si>
  <si>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</si>
  <si>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</si>
  <si>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</si>
  <si>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</si>
  <si>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</si>
  <si>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</si>
  <si>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</si>
  <si>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</si>
  <si>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</si>
  <si>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</si>
  <si>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</si>
  <si>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</si>
  <si>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</si>
  <si>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</si>
  <si>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</si>
  <si>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</si>
  <si>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</si>
  <si>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</si>
  <si>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</si>
  <si>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</si>
  <si>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</si>
  <si>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</si>
  <si>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</si>
  <si>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</si>
  <si>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</si>
  <si>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</si>
  <si>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</si>
  <si>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</si>
  <si>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</si>
  <si>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</si>
  <si>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</si>
  <si>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</si>
  <si>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</si>
  <si>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</si>
  <si>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</si>
  <si>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</si>
  <si>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</si>
  <si>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</si>
  <si>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</si>
  <si>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</si>
  <si>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</si>
  <si>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</si>
  <si>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</si>
  <si>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</si>
  <si>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</si>
  <si>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</si>
  <si>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</si>
  <si>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</si>
  <si>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</si>
  <si>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</si>
  <si>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</si>
  <si>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</si>
  <si>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</si>
  <si>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</si>
  <si>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</si>
  <si>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</si>
  <si>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</si>
  <si>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</si>
  <si>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</si>
  <si>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</si>
  <si>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</si>
  <si>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</si>
  <si>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</si>
  <si>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</si>
  <si>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</si>
  <si>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</si>
  <si>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</si>
  <si>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</si>
  <si>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</si>
  <si>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</si>
  <si>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</si>
  <si>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</si>
  <si>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</si>
  <si>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</si>
  <si>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</si>
  <si>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</si>
  <si>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</si>
  <si>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</si>
  <si>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</si>
  <si>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</si>
  <si>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</si>
  <si>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</si>
  <si>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</si>
  <si>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</si>
  <si>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</si>
  <si>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</si>
  <si>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</si>
  <si>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</si>
  <si>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</si>
  <si>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</si>
  <si>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</si>
  <si>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</si>
  <si>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</si>
  <si>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</si>
  <si>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</si>
  <si>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</si>
  <si>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</si>
  <si>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</si>
  <si>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</si>
  <si>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</si>
  <si>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</si>
  <si>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</si>
  <si>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</si>
  <si>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</si>
  <si>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</si>
  <si>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</si>
  <si>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</si>
  <si>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</si>
  <si>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</si>
  <si>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</si>
  <si>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</si>
  <si>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</si>
  <si>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</si>
  <si>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</si>
  <si>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</si>
  <si>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</si>
  <si>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</si>
  <si>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</si>
  <si>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</si>
  <si>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</si>
  <si>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</si>
  <si>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</si>
  <si>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</si>
  <si>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</si>
  <si>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</si>
  <si>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</si>
  <si>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</si>
  <si>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</si>
  <si>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</si>
  <si>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</si>
  <si>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</si>
  <si>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</si>
  <si>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</si>
  <si>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</si>
  <si>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</si>
  <si>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</si>
  <si>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</si>
  <si>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</si>
  <si>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</si>
  <si>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</si>
  <si>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</si>
  <si>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</si>
  <si>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</si>
  <si>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</si>
  <si>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</si>
  <si>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</si>
  <si>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</si>
  <si>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</si>
  <si>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</si>
  <si>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</si>
  <si>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</si>
  <si>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</si>
  <si>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</si>
  <si>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</si>
  <si>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</si>
  <si>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</si>
  <si>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</si>
  <si>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</si>
  <si>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</si>
  <si>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</si>
  <si>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</si>
  <si>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</si>
  <si>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</si>
  <si>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</si>
  <si>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</si>
  <si>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</si>
  <si>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</si>
  <si>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</si>
  <si>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</si>
  <si>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</si>
  <si>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</si>
  <si>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</si>
  <si>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</si>
  <si>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</si>
  <si>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</si>
  <si>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</si>
  <si>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</si>
  <si>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</si>
  <si>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</si>
  <si>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</si>
  <si>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</si>
  <si>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</si>
  <si>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</si>
  <si>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</si>
  <si>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</si>
  <si>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</si>
  <si>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</si>
  <si>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</si>
  <si>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</si>
  <si>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</si>
  <si>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</si>
  <si>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</si>
  <si>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</si>
  <si>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</si>
  <si>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</si>
  <si>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</si>
  <si>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</si>
  <si>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</si>
  <si>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</si>
  <si>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</si>
  <si>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</si>
  <si>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</si>
  <si>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</si>
  <si>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</si>
  <si>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</si>
  <si>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</si>
  <si>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</si>
  <si>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</si>
  <si>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</si>
  <si>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</si>
  <si>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</si>
  <si>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</si>
  <si>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</si>
  <si>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</si>
  <si>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</si>
  <si>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</si>
  <si>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</si>
  <si>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</si>
  <si>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</si>
  <si>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</si>
  <si>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</si>
  <si>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</si>
  <si>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</si>
  <si>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</si>
  <si>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</si>
  <si>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</si>
  <si>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</si>
  <si>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</si>
  <si>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</si>
  <si>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</si>
  <si>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</si>
  <si>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</si>
  <si>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</si>
  <si>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</si>
  <si>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</si>
  <si>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</si>
  <si>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</si>
  <si>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</si>
  <si>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</si>
  <si>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</si>
  <si>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</si>
  <si>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</si>
  <si>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</si>
  <si>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</si>
  <si>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</si>
  <si>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</si>
  <si>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</si>
  <si>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</si>
  <si>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</si>
  <si>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</si>
  <si>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</si>
  <si>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</si>
  <si>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</si>
  <si>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</si>
  <si>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</si>
  <si>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</si>
  <si>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</si>
  <si>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</si>
  <si>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</si>
  <si>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</si>
  <si>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</si>
  <si>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</si>
  <si>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</si>
  <si>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</si>
  <si>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</si>
  <si>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</si>
  <si>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</si>
  <si>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</si>
  <si>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</si>
  <si>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</si>
  <si>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</si>
  <si>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</si>
  <si>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</si>
  <si>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</si>
  <si>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</si>
  <si>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</si>
  <si>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</si>
  <si>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</si>
  <si>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</si>
  <si>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</si>
  <si>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</si>
  <si>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</si>
  <si>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</si>
  <si>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</si>
  <si>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</si>
  <si>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</si>
  <si>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</si>
  <si>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</si>
  <si>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</si>
  <si>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</si>
  <si>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</si>
  <si>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</si>
  <si>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</si>
  <si>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</si>
  <si>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</si>
  <si>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</si>
  <si>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</si>
  <si>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</si>
  <si>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</si>
  <si>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</si>
  <si>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</si>
  <si>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</si>
  <si>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</si>
  <si>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</si>
  <si>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</si>
  <si>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</si>
  <si>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</si>
  <si>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</si>
  <si>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</si>
  <si>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</si>
  <si>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</si>
  <si>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</si>
  <si>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</si>
  <si>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</si>
  <si>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</si>
  <si>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</si>
  <si>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</si>
  <si>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</si>
  <si>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</si>
  <si>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</si>
  <si>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</si>
  <si>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</si>
  <si>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</si>
  <si>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</si>
  <si>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</si>
  <si>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</si>
  <si>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</si>
  <si>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</si>
  <si>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</si>
  <si>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</si>
  <si>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</si>
  <si>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</si>
  <si>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</si>
  <si>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</si>
  <si>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</si>
  <si>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</si>
  <si>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</si>
  <si>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</si>
  <si>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</si>
  <si>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</si>
  <si>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</si>
  <si>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</si>
  <si>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</si>
  <si>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</si>
  <si>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</si>
  <si>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</si>
  <si>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</si>
  <si>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</si>
  <si>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</si>
  <si>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</si>
  <si>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</si>
  <si>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</si>
  <si>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</si>
  <si>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</si>
  <si>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</si>
  <si>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</si>
  <si>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</si>
  <si>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</si>
  <si>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</si>
  <si>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</si>
  <si>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</si>
  <si>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</si>
  <si>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</si>
  <si>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</si>
  <si>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</si>
  <si>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</si>
  <si>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</si>
  <si>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</si>
  <si>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</si>
  <si>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</si>
  <si>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</si>
  <si>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</si>
  <si>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</si>
  <si>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</si>
  <si>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</si>
  <si>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</si>
  <si>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</si>
  <si>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</si>
  <si>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</si>
  <si>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</si>
  <si>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</si>
  <si>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</si>
  <si>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</si>
  <si>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</si>
  <si>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</si>
  <si>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</si>
  <si>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</si>
  <si>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</si>
  <si>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</si>
  <si>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</si>
  <si>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</si>
  <si>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</si>
  <si>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</si>
  <si>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</si>
  <si>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</si>
  <si>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</si>
  <si>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</si>
  <si>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</si>
  <si>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</si>
  <si>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</si>
  <si>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</si>
  <si>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</si>
  <si>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</si>
  <si>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</si>
  <si>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</si>
  <si>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</si>
  <si>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</si>
  <si>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</si>
  <si>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</si>
  <si>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</si>
  <si>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</si>
  <si>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</si>
  <si>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</si>
  <si>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</si>
  <si>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</si>
  <si>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</si>
  <si>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</si>
  <si>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</si>
  <si>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</si>
  <si>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</si>
  <si>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</si>
  <si>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</si>
  <si>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</si>
  <si>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</si>
  <si>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</si>
  <si>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</si>
  <si>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</si>
  <si>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</si>
  <si>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</si>
  <si>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</si>
  <si>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</si>
  <si>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</si>
  <si>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</si>
  <si>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</si>
  <si>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</si>
  <si>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</si>
  <si>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</si>
  <si>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</si>
  <si>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</si>
  <si>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</si>
  <si>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</si>
  <si>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</si>
  <si>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</si>
  <si>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</si>
  <si>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</si>
  <si>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</si>
  <si>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</si>
  <si>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</si>
  <si>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</si>
  <si>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</si>
  <si>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</si>
  <si>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</si>
  <si>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</si>
  <si>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</si>
  <si>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</si>
  <si>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</si>
  <si>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</si>
  <si>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</si>
  <si>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</si>
  <si>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</si>
  <si>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</si>
  <si>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</si>
  <si>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</si>
  <si>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</si>
  <si>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</si>
  <si>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</si>
  <si>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</si>
  <si>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</si>
  <si>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</si>
  <si>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</si>
  <si>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</si>
  <si>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</si>
  <si>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</si>
  <si>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</si>
  <si>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</si>
  <si>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</si>
  <si>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</si>
  <si>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</si>
  <si>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</si>
  <si>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</si>
  <si>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</si>
  <si>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</si>
  <si>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</si>
  <si>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</si>
  <si>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</si>
  <si>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</si>
  <si>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</si>
  <si>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</si>
  <si>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</si>
  <si>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</si>
  <si>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</si>
  <si>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</si>
  <si>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</si>
  <si>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</si>
  <si>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</si>
  <si>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</si>
  <si>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</si>
  <si>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</si>
  <si>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</si>
  <si>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</si>
  <si>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</si>
  <si>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</si>
  <si>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</si>
  <si>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</si>
  <si>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</si>
  <si>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</si>
  <si>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</si>
  <si>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</si>
  <si>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</si>
  <si>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</si>
  <si>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</si>
  <si>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</si>
  <si>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</si>
  <si>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</si>
  <si>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</si>
  <si>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</si>
  <si>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</si>
  <si>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</si>
  <si>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</si>
  <si>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</si>
  <si>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</si>
  <si>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</si>
  <si>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</si>
  <si>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</si>
  <si>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</si>
  <si>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</si>
  <si>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</si>
  <si>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</si>
  <si>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</si>
  <si>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</si>
  <si>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</si>
  <si>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</si>
  <si>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</si>
  <si>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</si>
  <si>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</si>
  <si>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</si>
  <si>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</si>
  <si>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</si>
  <si>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</si>
  <si>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</si>
  <si>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</si>
  <si>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</si>
  <si>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</si>
  <si>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</si>
  <si>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</si>
  <si>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</si>
  <si>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</si>
  <si>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</si>
  <si>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</si>
  <si>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</si>
  <si>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</si>
  <si>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</si>
  <si>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</si>
  <si>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</si>
  <si>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</si>
  <si>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</si>
  <si>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</si>
  <si>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</si>
  <si>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</si>
  <si>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</si>
  <si>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</si>
  <si>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</si>
  <si>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</si>
  <si>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</si>
  <si>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</si>
  <si>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</si>
  <si>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</si>
  <si>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</si>
  <si>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</si>
  <si>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</si>
  <si>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</si>
  <si>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</si>
  <si>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</si>
  <si>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</si>
  <si>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</si>
  <si>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</si>
  <si>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</si>
  <si>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</si>
  <si>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</si>
  <si>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</si>
  <si>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</si>
  <si>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</si>
  <si>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</si>
  <si>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</si>
  <si>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</si>
  <si>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</si>
  <si>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</si>
  <si>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</si>
  <si>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</si>
  <si>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</si>
  <si>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</si>
  <si>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</si>
  <si>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</si>
  <si>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</si>
  <si>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</si>
  <si>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</si>
  <si>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</si>
  <si>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</si>
  <si>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</si>
  <si>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</si>
  <si>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</si>
  <si>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</si>
  <si>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Crna Trava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</si>
</sst>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31</c:v>
                </c:pt>
                <c:pt idx="1">
                  <c:v>22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47</c:v>
                </c:pt>
                <c:pt idx="1">
                  <c:v>42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258496"/>
        <c:axId val="135260032"/>
      </c:barChart>
      <c:catAx>
        <c:axId val="13525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60032"/>
        <c:crosses val="autoZero"/>
        <c:auto val="1"/>
        <c:lblAlgn val="ctr"/>
        <c:lblOffset val="100"/>
        <c:noMultiLvlLbl val="0"/>
      </c:catAx>
      <c:valAx>
        <c:axId val="13526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584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103</c:v>
                </c:pt>
                <c:pt idx="1">
                  <c:v>93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320128"/>
        <c:axId val="140321920"/>
      </c:barChart>
      <c:catAx>
        <c:axId val="14032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21920"/>
        <c:crosses val="autoZero"/>
        <c:auto val="1"/>
        <c:lblAlgn val="ctr"/>
        <c:lblOffset val="100"/>
        <c:noMultiLvlLbl val="0"/>
      </c:catAx>
      <c:valAx>
        <c:axId val="14032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2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361088"/>
        <c:axId val="140371072"/>
      </c:barChart>
      <c:catAx>
        <c:axId val="140361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71072"/>
        <c:crosses val="autoZero"/>
        <c:auto val="1"/>
        <c:lblAlgn val="ctr"/>
        <c:lblOffset val="100"/>
        <c:noMultiLvlLbl val="0"/>
      </c:catAx>
      <c:valAx>
        <c:axId val="140371072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610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601984"/>
        <c:axId val="140620160"/>
      </c:barChart>
      <c:catAx>
        <c:axId val="140601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20160"/>
        <c:crosses val="autoZero"/>
        <c:auto val="1"/>
        <c:lblAlgn val="ctr"/>
        <c:lblOffset val="100"/>
        <c:noMultiLvlLbl val="0"/>
      </c:catAx>
      <c:valAx>
        <c:axId val="140620160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019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281</c:v>
                </c:pt>
                <c:pt idx="1">
                  <c:v>267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661120"/>
        <c:axId val="140662656"/>
      </c:barChart>
      <c:catAx>
        <c:axId val="1406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62656"/>
        <c:crosses val="autoZero"/>
        <c:auto val="1"/>
        <c:lblAlgn val="ctr"/>
        <c:lblOffset val="100"/>
        <c:noMultiLvlLbl val="0"/>
      </c:catAx>
      <c:valAx>
        <c:axId val="1406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6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0"/>
              <c:layout>
                <c:manualLayout>
                  <c:x val="1.6452361345673613E-2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5-4928-9A6B-8DC235128239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7.879924953095685</c:v>
                </c:pt>
                <c:pt idx="1">
                  <c:v>51.219512195121951</c:v>
                </c:pt>
                <c:pt idx="2">
                  <c:v>40.900562851782361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0862592"/>
        <c:axId val="140864128"/>
      </c:barChart>
      <c:catAx>
        <c:axId val="14086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64128"/>
        <c:crosses val="autoZero"/>
        <c:auto val="1"/>
        <c:lblAlgn val="ctr"/>
        <c:lblOffset val="100"/>
        <c:noMultiLvlLbl val="0"/>
      </c:catAx>
      <c:valAx>
        <c:axId val="14086412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86259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0915456"/>
        <c:axId val="140916992"/>
      </c:barChart>
      <c:catAx>
        <c:axId val="14091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16992"/>
        <c:crosses val="autoZero"/>
        <c:auto val="1"/>
        <c:lblAlgn val="ctr"/>
        <c:lblOffset val="100"/>
        <c:noMultiLvlLbl val="0"/>
      </c:catAx>
      <c:valAx>
        <c:axId val="14091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0915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50</c:v>
                </c:pt>
                <c:pt idx="1">
                  <c:v>66.7</c:v>
                </c:pt>
                <c:pt idx="2">
                  <c:v>66.7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75</c:v>
                </c:pt>
                <c:pt idx="1">
                  <c:v>75</c:v>
                </c:pt>
                <c:pt idx="2">
                  <c:v>133.30000000000001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960128"/>
        <c:axId val="140961664"/>
      </c:barChart>
      <c:catAx>
        <c:axId val="140960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61664"/>
        <c:crosses val="autoZero"/>
        <c:auto val="1"/>
        <c:lblAlgn val="ctr"/>
        <c:lblOffset val="100"/>
        <c:noMultiLvlLbl val="0"/>
      </c:catAx>
      <c:valAx>
        <c:axId val="14096166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6012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18</c:v>
                </c:pt>
                <c:pt idx="1">
                  <c:v>24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987008"/>
        <c:axId val="141017472"/>
      </c:barChart>
      <c:catAx>
        <c:axId val="14098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17472"/>
        <c:crosses val="autoZero"/>
        <c:auto val="1"/>
        <c:lblAlgn val="ctr"/>
        <c:lblOffset val="100"/>
        <c:noMultiLvlLbl val="0"/>
      </c:catAx>
      <c:valAx>
        <c:axId val="14101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98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039488"/>
        <c:axId val="141041024"/>
      </c:barChart>
      <c:catAx>
        <c:axId val="14103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41024"/>
        <c:crosses val="autoZero"/>
        <c:auto val="1"/>
        <c:lblAlgn val="ctr"/>
        <c:lblOffset val="100"/>
        <c:noMultiLvlLbl val="0"/>
      </c:catAx>
      <c:valAx>
        <c:axId val="1410410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394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929856"/>
        <c:axId val="135931392"/>
      </c:barChart>
      <c:catAx>
        <c:axId val="13592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31392"/>
        <c:crosses val="autoZero"/>
        <c:auto val="1"/>
        <c:lblAlgn val="ctr"/>
        <c:lblOffset val="100"/>
        <c:noMultiLvlLbl val="0"/>
      </c:catAx>
      <c:valAx>
        <c:axId val="1359313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298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61</c:v>
                </c:pt>
                <c:pt idx="1">
                  <c:v>54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44</c:v>
                </c:pt>
                <c:pt idx="1">
                  <c:v>47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096448"/>
        <c:axId val="141097984"/>
      </c:barChart>
      <c:catAx>
        <c:axId val="14109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97984"/>
        <c:crosses val="autoZero"/>
        <c:auto val="1"/>
        <c:lblAlgn val="ctr"/>
        <c:lblOffset val="100"/>
        <c:noMultiLvlLbl val="0"/>
      </c:catAx>
      <c:valAx>
        <c:axId val="14109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096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0.93808630393996251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0.93808630393996251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1.3133208255159476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1.4071294559099436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1.3133208255159476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1.0318949343339587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1.6885553470919326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1.2195121951219512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1.7823639774859286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2.1575984990619137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2.7204502814258911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3.75234521575985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4.9718574108818014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5.3470919324577864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5.4409005628517821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3.0018761726078798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4.0337711069418383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3.75234521575985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1430144"/>
        <c:axId val="141444224"/>
      </c:barChart>
      <c:catAx>
        <c:axId val="1414301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1444224"/>
        <c:crosses val="autoZero"/>
        <c:auto val="1"/>
        <c:lblAlgn val="ctr"/>
        <c:lblOffset val="100"/>
        <c:noMultiLvlLbl val="0"/>
      </c:catAx>
      <c:valAx>
        <c:axId val="141444224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14301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0.75046904315196994</c:v>
                </c:pt>
                <c:pt idx="1">
                  <c:v>1.3133208255159476</c:v>
                </c:pt>
                <c:pt idx="2">
                  <c:v>0.93808630393996251</c:v>
                </c:pt>
                <c:pt idx="3">
                  <c:v>1.0318949343339587</c:v>
                </c:pt>
                <c:pt idx="4">
                  <c:v>1.3133208255159476</c:v>
                </c:pt>
                <c:pt idx="5">
                  <c:v>1.6885553470919326</c:v>
                </c:pt>
                <c:pt idx="6">
                  <c:v>2.4390243902439024</c:v>
                </c:pt>
                <c:pt idx="7">
                  <c:v>2.7204502814258911</c:v>
                </c:pt>
                <c:pt idx="8">
                  <c:v>2.5328330206378986</c:v>
                </c:pt>
                <c:pt idx="9">
                  <c:v>3.1894934333958722</c:v>
                </c:pt>
                <c:pt idx="10">
                  <c:v>3.4709193245778613</c:v>
                </c:pt>
                <c:pt idx="11">
                  <c:v>5.7223264540337704</c:v>
                </c:pt>
                <c:pt idx="12">
                  <c:v>6.7542213883677302</c:v>
                </c:pt>
                <c:pt idx="13">
                  <c:v>6.2851782363977478</c:v>
                </c:pt>
                <c:pt idx="14">
                  <c:v>5.5347091932457788</c:v>
                </c:pt>
                <c:pt idx="15">
                  <c:v>3.1894934333958722</c:v>
                </c:pt>
                <c:pt idx="16">
                  <c:v>2.4390243902439024</c:v>
                </c:pt>
                <c:pt idx="17">
                  <c:v>1.876172607879925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1476992"/>
        <c:axId val="141478528"/>
      </c:barChart>
      <c:catAx>
        <c:axId val="141476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1478528"/>
        <c:crosses val="autoZero"/>
        <c:auto val="1"/>
        <c:lblAlgn val="ctr"/>
        <c:lblOffset val="100"/>
        <c:noMultiLvlLbl val="0"/>
      </c:catAx>
      <c:valAx>
        <c:axId val="141478528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76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0.18726591760299627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4.946236559139785</c:v>
                </c:pt>
                <c:pt idx="1">
                  <c:v>0.93632958801498134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20</c:v>
                </c:pt>
                <c:pt idx="1">
                  <c:v>7.1161048689138573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28.387096774193548</c:v>
                </c:pt>
                <c:pt idx="1">
                  <c:v>26.779026217228463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37.41935483870968</c:v>
                </c:pt>
                <c:pt idx="1">
                  <c:v>54.307116104868911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3.225806451612903</c:v>
                </c:pt>
                <c:pt idx="1">
                  <c:v>3.7453183520599254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6.021505376344086</c:v>
                </c:pt>
                <c:pt idx="1">
                  <c:v>6.9288389513108619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644928"/>
        <c:axId val="141646464"/>
      </c:barChart>
      <c:catAx>
        <c:axId val="141644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646464"/>
        <c:crosses val="autoZero"/>
        <c:auto val="1"/>
        <c:lblAlgn val="ctr"/>
        <c:lblOffset val="100"/>
        <c:noMultiLvlLbl val="0"/>
      </c:catAx>
      <c:valAx>
        <c:axId val="141646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644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53.118279569892465</c:v>
                </c:pt>
                <c:pt idx="1">
                  <c:v>44.569288389513105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24.731182795698924</c:v>
                </c:pt>
                <c:pt idx="1">
                  <c:v>29.400749063670411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22.1505376344086</c:v>
                </c:pt>
                <c:pt idx="1">
                  <c:v>25.842696629213485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0.18726591760299627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1709696"/>
        <c:axId val="141711232"/>
      </c:barChart>
      <c:catAx>
        <c:axId val="14170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11232"/>
        <c:crosses val="autoZero"/>
        <c:auto val="1"/>
        <c:lblAlgn val="ctr"/>
        <c:lblOffset val="100"/>
        <c:noMultiLvlLbl val="0"/>
      </c:catAx>
      <c:valAx>
        <c:axId val="141711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096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1737984"/>
        <c:axId val="141739520"/>
      </c:barChart>
      <c:catAx>
        <c:axId val="141737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39520"/>
        <c:crosses val="autoZero"/>
        <c:auto val="1"/>
        <c:lblAlgn val="ctr"/>
        <c:lblOffset val="100"/>
        <c:noMultiLvlLbl val="0"/>
      </c:catAx>
      <c:valAx>
        <c:axId val="141739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737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3.34</c:v>
                </c:pt>
                <c:pt idx="1">
                  <c:v>0.74</c:v>
                </c:pt>
                <c:pt idx="3">
                  <c:v>0</c:v>
                </c:pt>
                <c:pt idx="4">
                  <c:v>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1796480"/>
        <c:axId val="141798016"/>
      </c:barChart>
      <c:catAx>
        <c:axId val="14179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98016"/>
        <c:crosses val="autoZero"/>
        <c:auto val="1"/>
        <c:lblAlgn val="ctr"/>
        <c:lblOffset val="100"/>
        <c:noMultiLvlLbl val="0"/>
      </c:catAx>
      <c:valAx>
        <c:axId val="1417980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7964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65.540540540540533</c:v>
                </c:pt>
                <c:pt idx="2">
                  <c:v>19.591836734693878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34.45945945945946</c:v>
                </c:pt>
                <c:pt idx="2">
                  <c:v>80.408163265306115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163968"/>
        <c:axId val="142165504"/>
      </c:barChart>
      <c:catAx>
        <c:axId val="142163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165504"/>
        <c:crosses val="autoZero"/>
        <c:auto val="1"/>
        <c:lblAlgn val="ctr"/>
        <c:lblOffset val="100"/>
        <c:noMultiLvlLbl val="0"/>
      </c:catAx>
      <c:valAx>
        <c:axId val="142165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1639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243712"/>
        <c:axId val="142245248"/>
      </c:barChart>
      <c:catAx>
        <c:axId val="14224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45248"/>
        <c:crosses val="autoZero"/>
        <c:auto val="1"/>
        <c:lblAlgn val="ctr"/>
        <c:lblOffset val="100"/>
        <c:noMultiLvlLbl val="0"/>
      </c:catAx>
      <c:valAx>
        <c:axId val="142245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24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911168"/>
        <c:axId val="141912704"/>
      </c:barChart>
      <c:catAx>
        <c:axId val="14191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912704"/>
        <c:crosses val="autoZero"/>
        <c:auto val="1"/>
        <c:lblAlgn val="ctr"/>
        <c:lblOffset val="100"/>
        <c:noMultiLvlLbl val="0"/>
      </c:catAx>
      <c:valAx>
        <c:axId val="141912704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911168"/>
        <c:crosses val="autoZero"/>
        <c:crossBetween val="between"/>
        <c:majorUnit val="5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59</c:v>
                </c:pt>
                <c:pt idx="1">
                  <c:v>53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80</c:v>
                </c:pt>
                <c:pt idx="1">
                  <c:v>83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982464"/>
        <c:axId val="138486912"/>
      </c:barChart>
      <c:catAx>
        <c:axId val="13598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486912"/>
        <c:crosses val="autoZero"/>
        <c:auto val="1"/>
        <c:lblAlgn val="ctr"/>
        <c:lblOffset val="100"/>
        <c:noMultiLvlLbl val="0"/>
      </c:catAx>
      <c:valAx>
        <c:axId val="13848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982464"/>
        <c:crosses val="autoZero"/>
        <c:crossBetween val="between"/>
        <c:majorUnit val="2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21</c:v>
                </c:pt>
                <c:pt idx="1">
                  <c:v>23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964032"/>
        <c:axId val="141965568"/>
      </c:barChart>
      <c:catAx>
        <c:axId val="1419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965568"/>
        <c:crosses val="autoZero"/>
        <c:auto val="1"/>
        <c:lblAlgn val="ctr"/>
        <c:lblOffset val="100"/>
        <c:noMultiLvlLbl val="0"/>
      </c:catAx>
      <c:valAx>
        <c:axId val="14196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1964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48.495575221238937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31.150442477876105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11.68141592920354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5.3097345132743365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1.415929203539823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1.9469026548672566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2056832"/>
        <c:axId val="142075008"/>
      </c:barChart>
      <c:catAx>
        <c:axId val="142056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075008"/>
        <c:crosses val="autoZero"/>
        <c:auto val="1"/>
        <c:lblAlgn val="ctr"/>
        <c:lblOffset val="100"/>
        <c:noMultiLvlLbl val="0"/>
      </c:catAx>
      <c:valAx>
        <c:axId val="1420750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0568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62.45</c:v>
                </c:pt>
                <c:pt idx="1">
                  <c:v>32.57</c:v>
                </c:pt>
                <c:pt idx="2">
                  <c:v>4.21</c:v>
                </c:pt>
                <c:pt idx="3">
                  <c:v>0.38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65.52</c:v>
                </c:pt>
                <c:pt idx="1">
                  <c:v>26.21</c:v>
                </c:pt>
                <c:pt idx="2">
                  <c:v>4.83</c:v>
                </c:pt>
                <c:pt idx="3">
                  <c:v>1.38</c:v>
                </c:pt>
                <c:pt idx="4">
                  <c:v>2.0699999999999998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2120064"/>
        <c:axId val="142121600"/>
      </c:barChart>
      <c:catAx>
        <c:axId val="142120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21600"/>
        <c:crosses val="autoZero"/>
        <c:auto val="1"/>
        <c:lblAlgn val="ctr"/>
        <c:lblOffset val="100"/>
        <c:noMultiLvlLbl val="0"/>
      </c:catAx>
      <c:valAx>
        <c:axId val="142121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200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48234</c:v>
                </c:pt>
                <c:pt idx="1">
                  <c:v>52380</c:v>
                </c:pt>
                <c:pt idx="2">
                  <c:v>59667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142464"/>
        <c:axId val="142361344"/>
      </c:barChart>
      <c:catAx>
        <c:axId val="14214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361344"/>
        <c:crosses val="autoZero"/>
        <c:auto val="1"/>
        <c:lblAlgn val="ctr"/>
        <c:lblOffset val="100"/>
        <c:noMultiLvlLbl val="0"/>
      </c:catAx>
      <c:valAx>
        <c:axId val="14236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142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107</c:v>
                </c:pt>
                <c:pt idx="1">
                  <c:v>106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181</c:v>
                </c:pt>
                <c:pt idx="1">
                  <c:v>183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395648"/>
        <c:axId val="142405632"/>
      </c:barChart>
      <c:catAx>
        <c:axId val="1423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405632"/>
        <c:crosses val="autoZero"/>
        <c:auto val="1"/>
        <c:lblAlgn val="ctr"/>
        <c:lblOffset val="100"/>
        <c:noMultiLvlLbl val="0"/>
      </c:catAx>
      <c:valAx>
        <c:axId val="14240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39564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42.8</c:v>
                </c:pt>
                <c:pt idx="2">
                  <c:v>0</c:v>
                </c:pt>
                <c:pt idx="3">
                  <c:v>57.2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81.818181818181827</c:v>
                </c:pt>
                <c:pt idx="1">
                  <c:v>73.333333333333329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18.181818181818183</c:v>
                </c:pt>
                <c:pt idx="1">
                  <c:v>26.666666666666668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5190016"/>
        <c:axId val="135191552"/>
      </c:barChart>
      <c:catAx>
        <c:axId val="135190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191552"/>
        <c:crosses val="autoZero"/>
        <c:auto val="1"/>
        <c:lblAlgn val="ctr"/>
        <c:lblOffset val="100"/>
        <c:noMultiLvlLbl val="0"/>
      </c:catAx>
      <c:valAx>
        <c:axId val="1351915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1900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560640"/>
        <c:axId val="142562432"/>
      </c:barChart>
      <c:catAx>
        <c:axId val="14256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62432"/>
        <c:crosses val="autoZero"/>
        <c:auto val="1"/>
        <c:lblAlgn val="ctr"/>
        <c:lblOffset val="100"/>
        <c:noMultiLvlLbl val="0"/>
      </c:catAx>
      <c:valAx>
        <c:axId val="1425624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606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41.7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603392"/>
        <c:axId val="142604928"/>
      </c:barChart>
      <c:catAx>
        <c:axId val="14260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04928"/>
        <c:crosses val="autoZero"/>
        <c:auto val="1"/>
        <c:lblAlgn val="ctr"/>
        <c:lblOffset val="100"/>
        <c:noMultiLvlLbl val="0"/>
      </c:catAx>
      <c:valAx>
        <c:axId val="14260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0339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621312"/>
        <c:axId val="142623104"/>
      </c:barChart>
      <c:catAx>
        <c:axId val="14262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623104"/>
        <c:crosses val="autoZero"/>
        <c:auto val="1"/>
        <c:lblAlgn val="ctr"/>
        <c:lblOffset val="100"/>
        <c:noMultiLvlLbl val="0"/>
      </c:catAx>
      <c:valAx>
        <c:axId val="14262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621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7.3</c:v>
                </c:pt>
                <c:pt idx="1">
                  <c:v>46.3</c:v>
                </c:pt>
                <c:pt idx="2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2677888"/>
        <c:axId val="142679424"/>
      </c:barChart>
      <c:catAx>
        <c:axId val="1426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2679424"/>
        <c:crosses val="autoZero"/>
        <c:auto val="1"/>
        <c:lblAlgn val="ctr"/>
        <c:lblOffset val="100"/>
        <c:noMultiLvlLbl val="0"/>
      </c:catAx>
      <c:valAx>
        <c:axId val="1426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267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716928"/>
        <c:axId val="142718464"/>
      </c:barChart>
      <c:catAx>
        <c:axId val="14271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18464"/>
        <c:crosses val="autoZero"/>
        <c:auto val="1"/>
        <c:lblAlgn val="ctr"/>
        <c:lblOffset val="100"/>
        <c:noMultiLvlLbl val="0"/>
      </c:catAx>
      <c:valAx>
        <c:axId val="142718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1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3137792"/>
        <c:axId val="143160064"/>
      </c:barChart>
      <c:catAx>
        <c:axId val="14313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160064"/>
        <c:crosses val="autoZero"/>
        <c:auto val="1"/>
        <c:lblAlgn val="ctr"/>
        <c:lblOffset val="100"/>
        <c:noMultiLvlLbl val="0"/>
      </c:catAx>
      <c:valAx>
        <c:axId val="143160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31377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174272"/>
        <c:axId val="143176064"/>
      </c:barChart>
      <c:catAx>
        <c:axId val="14317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176064"/>
        <c:crosses val="autoZero"/>
        <c:auto val="1"/>
        <c:lblAlgn val="ctr"/>
        <c:lblOffset val="100"/>
        <c:noMultiLvlLbl val="0"/>
      </c:catAx>
      <c:valAx>
        <c:axId val="143176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3174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915840"/>
        <c:axId val="142921728"/>
      </c:barChart>
      <c:catAx>
        <c:axId val="14291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921728"/>
        <c:crosses val="autoZero"/>
        <c:auto val="1"/>
        <c:lblAlgn val="ctr"/>
        <c:lblOffset val="100"/>
        <c:noMultiLvlLbl val="0"/>
      </c:catAx>
      <c:valAx>
        <c:axId val="142921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915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2952320"/>
        <c:axId val="142953856"/>
      </c:barChart>
      <c:catAx>
        <c:axId val="14295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953856"/>
        <c:crosses val="autoZero"/>
        <c:auto val="1"/>
        <c:lblAlgn val="ctr"/>
        <c:lblOffset val="100"/>
        <c:noMultiLvlLbl val="0"/>
      </c:catAx>
      <c:valAx>
        <c:axId val="1429538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295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21.2</c:v>
                </c:pt>
                <c:pt idx="2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31.5</c:v>
                </c:pt>
                <c:pt idx="1">
                  <c:v>33.5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3078912"/>
        <c:axId val="143080448"/>
      </c:barChart>
      <c:catAx>
        <c:axId val="1430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080448"/>
        <c:crosses val="autoZero"/>
        <c:auto val="1"/>
        <c:lblAlgn val="ctr"/>
        <c:lblOffset val="100"/>
        <c:noMultiLvlLbl val="0"/>
      </c:catAx>
      <c:valAx>
        <c:axId val="143080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0789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79.748999999999995</c:v>
                </c:pt>
                <c:pt idx="1">
                  <c:v>166.249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287424"/>
        <c:axId val="143288960"/>
      </c:barChart>
      <c:catAx>
        <c:axId val="143287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88960"/>
        <c:crosses val="autoZero"/>
        <c:auto val="1"/>
        <c:lblAlgn val="ctr"/>
        <c:lblOffset val="100"/>
        <c:noMultiLvlLbl val="0"/>
      </c:catAx>
      <c:valAx>
        <c:axId val="1432889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8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11136.94</c:v>
                </c:pt>
                <c:pt idx="1">
                  <c:v>8069.71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327616"/>
        <c:axId val="143329152"/>
      </c:barChart>
      <c:catAx>
        <c:axId val="14332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329152"/>
        <c:crosses val="autoZero"/>
        <c:auto val="1"/>
        <c:lblAlgn val="ctr"/>
        <c:lblOffset val="100"/>
        <c:noMultiLvlLbl val="0"/>
      </c:catAx>
      <c:valAx>
        <c:axId val="14332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327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106</c:v>
                </c:pt>
                <c:pt idx="1">
                  <c:v>121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138</c:v>
                </c:pt>
                <c:pt idx="1">
                  <c:v>151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359360"/>
        <c:axId val="143381632"/>
      </c:barChart>
      <c:catAx>
        <c:axId val="14335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81632"/>
        <c:crosses val="autoZero"/>
        <c:auto val="1"/>
        <c:lblAlgn val="ctr"/>
        <c:lblOffset val="100"/>
        <c:noMultiLvlLbl val="0"/>
      </c:catAx>
      <c:valAx>
        <c:axId val="14338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3593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14.6</c:v>
                </c:pt>
                <c:pt idx="1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54.2</c:v>
                </c:pt>
                <c:pt idx="1">
                  <c:v>41.3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31.3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8662272"/>
        <c:axId val="138663808"/>
      </c:barChart>
      <c:catAx>
        <c:axId val="13866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663808"/>
        <c:crosses val="autoZero"/>
        <c:auto val="1"/>
        <c:lblAlgn val="ctr"/>
        <c:lblOffset val="100"/>
        <c:noMultiLvlLbl val="0"/>
      </c:catAx>
      <c:valAx>
        <c:axId val="138663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6622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31</c:v>
                </c:pt>
                <c:pt idx="1">
                  <c:v>22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47</c:v>
                </c:pt>
                <c:pt idx="1">
                  <c:v>42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233344"/>
        <c:axId val="138234880"/>
      </c:barChart>
      <c:catAx>
        <c:axId val="13823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34880"/>
        <c:crosses val="autoZero"/>
        <c:auto val="1"/>
        <c:lblAlgn val="ctr"/>
        <c:lblOffset val="100"/>
        <c:noMultiLvlLbl val="0"/>
      </c:catAx>
      <c:valAx>
        <c:axId val="13823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33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279552"/>
        <c:axId val="138293632"/>
      </c:barChart>
      <c:catAx>
        <c:axId val="13827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93632"/>
        <c:crosses val="autoZero"/>
        <c:auto val="1"/>
        <c:lblAlgn val="ctr"/>
        <c:lblOffset val="100"/>
        <c:noMultiLvlLbl val="0"/>
      </c:catAx>
      <c:valAx>
        <c:axId val="13829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79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59</c:v>
                </c:pt>
                <c:pt idx="1">
                  <c:v>53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80</c:v>
                </c:pt>
                <c:pt idx="1">
                  <c:v>83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312704"/>
        <c:axId val="138334976"/>
      </c:barChart>
      <c:catAx>
        <c:axId val="13831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334976"/>
        <c:crosses val="autoZero"/>
        <c:auto val="1"/>
        <c:lblAlgn val="ctr"/>
        <c:lblOffset val="100"/>
        <c:noMultiLvlLbl val="0"/>
      </c:catAx>
      <c:valAx>
        <c:axId val="13833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3127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7.3</c:v>
                </c:pt>
                <c:pt idx="1">
                  <c:v>46.3</c:v>
                </c:pt>
                <c:pt idx="2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14.6</c:v>
                </c:pt>
                <c:pt idx="1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54.2</c:v>
                </c:pt>
                <c:pt idx="1">
                  <c:v>41.3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31.3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4324480"/>
        <c:axId val="144326016"/>
      </c:barChart>
      <c:catAx>
        <c:axId val="14432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326016"/>
        <c:crosses val="autoZero"/>
        <c:auto val="1"/>
        <c:lblAlgn val="ctr"/>
        <c:lblOffset val="100"/>
        <c:noMultiLvlLbl val="0"/>
      </c:catAx>
      <c:valAx>
        <c:axId val="144326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3244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4390016"/>
        <c:axId val="144391552"/>
      </c:barChart>
      <c:catAx>
        <c:axId val="1443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4391552"/>
        <c:crosses val="autoZero"/>
        <c:auto val="1"/>
        <c:lblAlgn val="ctr"/>
        <c:lblOffset val="100"/>
        <c:noMultiLvlLbl val="0"/>
      </c:catAx>
      <c:valAx>
        <c:axId val="144391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4390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4418304"/>
        <c:axId val="144419840"/>
      </c:barChart>
      <c:catAx>
        <c:axId val="14441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419840"/>
        <c:crosses val="autoZero"/>
        <c:auto val="1"/>
        <c:lblAlgn val="ctr"/>
        <c:lblOffset val="100"/>
        <c:noMultiLvlLbl val="0"/>
      </c:catAx>
      <c:valAx>
        <c:axId val="14441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4418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476032"/>
        <c:axId val="144477568"/>
      </c:barChart>
      <c:catAx>
        <c:axId val="14447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477568"/>
        <c:crosses val="autoZero"/>
        <c:auto val="1"/>
        <c:lblAlgn val="ctr"/>
        <c:lblOffset val="100"/>
        <c:noMultiLvlLbl val="0"/>
      </c:catAx>
      <c:valAx>
        <c:axId val="14447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476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922112"/>
        <c:axId val="144923648"/>
      </c:barChart>
      <c:catAx>
        <c:axId val="144922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923648"/>
        <c:crosses val="autoZero"/>
        <c:auto val="1"/>
        <c:lblAlgn val="ctr"/>
        <c:lblOffset val="100"/>
        <c:noMultiLvlLbl val="0"/>
      </c:catAx>
      <c:valAx>
        <c:axId val="14492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92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119</c:v>
                </c:pt>
                <c:pt idx="1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966784"/>
        <c:axId val="144968320"/>
      </c:barChart>
      <c:catAx>
        <c:axId val="14496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4968320"/>
        <c:crosses val="autoZero"/>
        <c:auto val="1"/>
        <c:lblAlgn val="ctr"/>
        <c:lblOffset val="100"/>
        <c:noMultiLvlLbl val="0"/>
      </c:catAx>
      <c:valAx>
        <c:axId val="1449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6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8698752"/>
        <c:axId val="138700288"/>
      </c:barChart>
      <c:catAx>
        <c:axId val="13869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8700288"/>
        <c:crosses val="autoZero"/>
        <c:auto val="1"/>
        <c:lblAlgn val="ctr"/>
        <c:lblOffset val="100"/>
        <c:noMultiLvlLbl val="0"/>
      </c:catAx>
      <c:valAx>
        <c:axId val="1387002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6987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103</c:v>
                </c:pt>
                <c:pt idx="1">
                  <c:v>93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988800"/>
        <c:axId val="145002880"/>
      </c:barChart>
      <c:catAx>
        <c:axId val="14498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02880"/>
        <c:crosses val="autoZero"/>
        <c:auto val="1"/>
        <c:lblAlgn val="ctr"/>
        <c:lblOffset val="100"/>
        <c:noMultiLvlLbl val="0"/>
      </c:catAx>
      <c:valAx>
        <c:axId val="14500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8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652928"/>
        <c:axId val="144671104"/>
      </c:barChart>
      <c:catAx>
        <c:axId val="144652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671104"/>
        <c:crosses val="autoZero"/>
        <c:auto val="1"/>
        <c:lblAlgn val="ctr"/>
        <c:lblOffset val="100"/>
        <c:noMultiLvlLbl val="0"/>
      </c:catAx>
      <c:valAx>
        <c:axId val="144671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465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773504"/>
        <c:axId val="144775040"/>
      </c:barChart>
      <c:catAx>
        <c:axId val="1447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75040"/>
        <c:crosses val="autoZero"/>
        <c:auto val="1"/>
        <c:lblAlgn val="ctr"/>
        <c:lblOffset val="100"/>
        <c:noMultiLvlLbl val="0"/>
      </c:catAx>
      <c:valAx>
        <c:axId val="14477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77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17536"/>
        <c:axId val="144823424"/>
      </c:barChart>
      <c:catAx>
        <c:axId val="144817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23424"/>
        <c:crosses val="autoZero"/>
        <c:auto val="1"/>
        <c:lblAlgn val="ctr"/>
        <c:lblOffset val="100"/>
        <c:noMultiLvlLbl val="0"/>
      </c:catAx>
      <c:valAx>
        <c:axId val="144823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17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79.748999999999995</c:v>
                </c:pt>
                <c:pt idx="1">
                  <c:v>166.249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41344"/>
        <c:axId val="144855424"/>
      </c:barChart>
      <c:catAx>
        <c:axId val="144841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55424"/>
        <c:crosses val="autoZero"/>
        <c:auto val="1"/>
        <c:lblAlgn val="ctr"/>
        <c:lblOffset val="100"/>
        <c:noMultiLvlLbl val="0"/>
      </c:catAx>
      <c:valAx>
        <c:axId val="144855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4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281</c:v>
                </c:pt>
                <c:pt idx="1">
                  <c:v>267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4896384"/>
        <c:axId val="144897920"/>
      </c:barChart>
      <c:catAx>
        <c:axId val="14489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97920"/>
        <c:crosses val="autoZero"/>
        <c:auto val="1"/>
        <c:lblAlgn val="ctr"/>
        <c:lblOffset val="100"/>
        <c:noMultiLvlLbl val="0"/>
      </c:catAx>
      <c:valAx>
        <c:axId val="144897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9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049472"/>
        <c:axId val="145051008"/>
      </c:barChart>
      <c:catAx>
        <c:axId val="14504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51008"/>
        <c:crosses val="autoZero"/>
        <c:auto val="1"/>
        <c:lblAlgn val="ctr"/>
        <c:lblOffset val="100"/>
        <c:noMultiLvlLbl val="0"/>
      </c:catAx>
      <c:valAx>
        <c:axId val="14505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49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079680"/>
        <c:axId val="145085568"/>
      </c:barChart>
      <c:catAx>
        <c:axId val="1450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085568"/>
        <c:crosses val="autoZero"/>
        <c:auto val="1"/>
        <c:lblAlgn val="ctr"/>
        <c:lblOffset val="100"/>
        <c:noMultiLvlLbl val="0"/>
      </c:catAx>
      <c:valAx>
        <c:axId val="14508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079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7.879924953095685</c:v>
                </c:pt>
                <c:pt idx="1">
                  <c:v>51.219512195121951</c:v>
                </c:pt>
                <c:pt idx="2">
                  <c:v>40.900562851782361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237504"/>
        <c:axId val="145239040"/>
      </c:barChart>
      <c:catAx>
        <c:axId val="1452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39040"/>
        <c:crosses val="autoZero"/>
        <c:auto val="1"/>
        <c:lblAlgn val="ctr"/>
        <c:lblOffset val="100"/>
        <c:noMultiLvlLbl val="0"/>
      </c:catAx>
      <c:valAx>
        <c:axId val="14523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237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14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384896"/>
        <c:axId val="140398976"/>
      </c:barChart>
      <c:catAx>
        <c:axId val="140384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398976"/>
        <c:crosses val="autoZero"/>
        <c:auto val="1"/>
        <c:lblAlgn val="ctr"/>
        <c:lblOffset val="100"/>
        <c:noMultiLvlLbl val="0"/>
      </c:catAx>
      <c:valAx>
        <c:axId val="1403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384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5278080"/>
        <c:axId val="145279616"/>
      </c:barChart>
      <c:catAx>
        <c:axId val="14527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79616"/>
        <c:crosses val="autoZero"/>
        <c:auto val="1"/>
        <c:lblAlgn val="ctr"/>
        <c:lblOffset val="100"/>
        <c:noMultiLvlLbl val="0"/>
      </c:catAx>
      <c:valAx>
        <c:axId val="14527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278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50</c:v>
                </c:pt>
                <c:pt idx="1">
                  <c:v>66.7</c:v>
                </c:pt>
                <c:pt idx="2">
                  <c:v>66.7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75</c:v>
                </c:pt>
                <c:pt idx="1">
                  <c:v>75</c:v>
                </c:pt>
                <c:pt idx="2">
                  <c:v>133.30000000000001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322752"/>
        <c:axId val="145324288"/>
      </c:barChart>
      <c:catAx>
        <c:axId val="14532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24288"/>
        <c:crosses val="autoZero"/>
        <c:auto val="1"/>
        <c:lblAlgn val="ctr"/>
        <c:lblOffset val="100"/>
        <c:noMultiLvlLbl val="0"/>
      </c:catAx>
      <c:valAx>
        <c:axId val="145324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227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18</c:v>
                </c:pt>
                <c:pt idx="1">
                  <c:v>24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373824"/>
        <c:axId val="145383808"/>
      </c:barChart>
      <c:catAx>
        <c:axId val="1453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83808"/>
        <c:crosses val="autoZero"/>
        <c:auto val="1"/>
        <c:lblAlgn val="ctr"/>
        <c:lblOffset val="100"/>
        <c:noMultiLvlLbl val="0"/>
      </c:catAx>
      <c:valAx>
        <c:axId val="14538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7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405824"/>
        <c:axId val="145407360"/>
      </c:barChart>
      <c:catAx>
        <c:axId val="14540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07360"/>
        <c:crosses val="autoZero"/>
        <c:auto val="1"/>
        <c:lblAlgn val="ctr"/>
        <c:lblOffset val="100"/>
        <c:noMultiLvlLbl val="0"/>
      </c:catAx>
      <c:valAx>
        <c:axId val="14540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05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61</c:v>
                </c:pt>
                <c:pt idx="1">
                  <c:v>54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44</c:v>
                </c:pt>
                <c:pt idx="1">
                  <c:v>47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466880"/>
        <c:axId val="145468416"/>
      </c:barChart>
      <c:catAx>
        <c:axId val="14546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68416"/>
        <c:crosses val="autoZero"/>
        <c:auto val="1"/>
        <c:lblAlgn val="ctr"/>
        <c:lblOffset val="100"/>
        <c:noMultiLvlLbl val="0"/>
      </c:catAx>
      <c:valAx>
        <c:axId val="14546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66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0.93808630393996251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0.93808630393996251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1.3133208255159476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1.4071294559099436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1.3133208255159476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1.0318949343339587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1.6885553470919326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1.2195121951219512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1.7823639774859286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2.1575984990619137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2.7204502814258911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3.75234521575985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4.9718574108818014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5.3470919324577864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5.4409005628517821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3.0018761726078798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4.0337711069418383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3.75234521575985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780096"/>
        <c:axId val="145790080"/>
      </c:barChart>
      <c:catAx>
        <c:axId val="1457800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5790080"/>
        <c:crosses val="autoZero"/>
        <c:auto val="1"/>
        <c:lblAlgn val="ctr"/>
        <c:lblOffset val="100"/>
        <c:noMultiLvlLbl val="0"/>
      </c:catAx>
      <c:valAx>
        <c:axId val="1457900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57800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0.75046904315196994</c:v>
                </c:pt>
                <c:pt idx="1">
                  <c:v>1.3133208255159476</c:v>
                </c:pt>
                <c:pt idx="2">
                  <c:v>0.93808630393996251</c:v>
                </c:pt>
                <c:pt idx="3">
                  <c:v>1.0318949343339587</c:v>
                </c:pt>
                <c:pt idx="4">
                  <c:v>1.3133208255159476</c:v>
                </c:pt>
                <c:pt idx="5">
                  <c:v>1.6885553470919326</c:v>
                </c:pt>
                <c:pt idx="6">
                  <c:v>2.4390243902439024</c:v>
                </c:pt>
                <c:pt idx="7">
                  <c:v>2.7204502814258911</c:v>
                </c:pt>
                <c:pt idx="8">
                  <c:v>2.5328330206378986</c:v>
                </c:pt>
                <c:pt idx="9">
                  <c:v>3.1894934333958722</c:v>
                </c:pt>
                <c:pt idx="10">
                  <c:v>3.4709193245778613</c:v>
                </c:pt>
                <c:pt idx="11">
                  <c:v>5.7223264540337704</c:v>
                </c:pt>
                <c:pt idx="12">
                  <c:v>6.7542213883677302</c:v>
                </c:pt>
                <c:pt idx="13">
                  <c:v>6.2851782363977478</c:v>
                </c:pt>
                <c:pt idx="14">
                  <c:v>5.5347091932457788</c:v>
                </c:pt>
                <c:pt idx="15">
                  <c:v>3.1894934333958722</c:v>
                </c:pt>
                <c:pt idx="16">
                  <c:v>2.4390243902439024</c:v>
                </c:pt>
                <c:pt idx="17">
                  <c:v>1.876172607879925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5822080"/>
        <c:axId val="145823616"/>
      </c:barChart>
      <c:catAx>
        <c:axId val="1458220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5823616"/>
        <c:crosses val="autoZero"/>
        <c:auto val="1"/>
        <c:lblAlgn val="ctr"/>
        <c:lblOffset val="100"/>
        <c:noMultiLvlLbl val="0"/>
      </c:catAx>
      <c:valAx>
        <c:axId val="14582361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8220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</c:v>
                </c:pt>
                <c:pt idx="1">
                  <c:v>0.18726591760299627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4.946236559139785</c:v>
                </c:pt>
                <c:pt idx="1">
                  <c:v>0.93632958801498134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20</c:v>
                </c:pt>
                <c:pt idx="1">
                  <c:v>7.1161048689138573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28.387096774193548</c:v>
                </c:pt>
                <c:pt idx="1">
                  <c:v>26.779026217228463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37.41935483870968</c:v>
                </c:pt>
                <c:pt idx="1">
                  <c:v>54.307116104868911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3.225806451612903</c:v>
                </c:pt>
                <c:pt idx="1">
                  <c:v>3.7453183520599254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6.021505376344086</c:v>
                </c:pt>
                <c:pt idx="1">
                  <c:v>6.9288389513108619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931648"/>
        <c:axId val="145941632"/>
      </c:barChart>
      <c:catAx>
        <c:axId val="14593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41632"/>
        <c:crosses val="autoZero"/>
        <c:auto val="1"/>
        <c:lblAlgn val="ctr"/>
        <c:lblOffset val="100"/>
        <c:noMultiLvlLbl val="0"/>
      </c:catAx>
      <c:valAx>
        <c:axId val="145941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31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53.118279569892465</c:v>
                </c:pt>
                <c:pt idx="1">
                  <c:v>44.569288389513105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24.731182795698924</c:v>
                </c:pt>
                <c:pt idx="1">
                  <c:v>29.400749063670411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22.1505376344086</c:v>
                </c:pt>
                <c:pt idx="1">
                  <c:v>25.842696629213485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</c:v>
                </c:pt>
                <c:pt idx="1">
                  <c:v>0.18726591760299627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984128"/>
        <c:axId val="146006400"/>
      </c:barChart>
      <c:catAx>
        <c:axId val="14598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06400"/>
        <c:crosses val="autoZero"/>
        <c:auto val="1"/>
        <c:lblAlgn val="ctr"/>
        <c:lblOffset val="100"/>
        <c:noMultiLvlLbl val="0"/>
      </c:catAx>
      <c:valAx>
        <c:axId val="146006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984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6032896"/>
        <c:axId val="146055168"/>
      </c:barChart>
      <c:catAx>
        <c:axId val="146032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055168"/>
        <c:crosses val="autoZero"/>
        <c:auto val="1"/>
        <c:lblAlgn val="ctr"/>
        <c:lblOffset val="100"/>
        <c:noMultiLvlLbl val="0"/>
      </c:catAx>
      <c:valAx>
        <c:axId val="1460551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032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433664"/>
        <c:axId val="140439552"/>
      </c:barChart>
      <c:catAx>
        <c:axId val="14043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439552"/>
        <c:crosses val="autoZero"/>
        <c:auto val="1"/>
        <c:lblAlgn val="ctr"/>
        <c:lblOffset val="100"/>
        <c:noMultiLvlLbl val="0"/>
      </c:catAx>
      <c:valAx>
        <c:axId val="14043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0433664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3.34</c:v>
                </c:pt>
                <c:pt idx="1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6087296"/>
        <c:axId val="146089088"/>
      </c:barChart>
      <c:catAx>
        <c:axId val="146087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89088"/>
        <c:crosses val="autoZero"/>
        <c:auto val="1"/>
        <c:lblAlgn val="ctr"/>
        <c:lblOffset val="100"/>
        <c:noMultiLvlLbl val="0"/>
      </c:catAx>
      <c:valAx>
        <c:axId val="14608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087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65.540540540540533</c:v>
                </c:pt>
                <c:pt idx="2">
                  <c:v>19.591836734693878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34.45945945945946</c:v>
                </c:pt>
                <c:pt idx="2">
                  <c:v>80.408163265306115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131584"/>
        <c:axId val="146284928"/>
      </c:barChart>
      <c:catAx>
        <c:axId val="14613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284928"/>
        <c:crosses val="autoZero"/>
        <c:auto val="1"/>
        <c:lblAlgn val="ctr"/>
        <c:lblOffset val="100"/>
        <c:noMultiLvlLbl val="0"/>
      </c:catAx>
      <c:valAx>
        <c:axId val="1462849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1315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56480"/>
        <c:axId val="146362368"/>
      </c:barChart>
      <c:catAx>
        <c:axId val="1463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62368"/>
        <c:crosses val="autoZero"/>
        <c:auto val="1"/>
        <c:lblAlgn val="ctr"/>
        <c:lblOffset val="100"/>
        <c:noMultiLvlLbl val="0"/>
      </c:catAx>
      <c:valAx>
        <c:axId val="14636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356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21</c:v>
                </c:pt>
                <c:pt idx="1">
                  <c:v>23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05248"/>
        <c:axId val="146406784"/>
      </c:barChart>
      <c:catAx>
        <c:axId val="14640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406784"/>
        <c:crosses val="autoZero"/>
        <c:auto val="1"/>
        <c:lblAlgn val="ctr"/>
        <c:lblOffset val="100"/>
        <c:noMultiLvlLbl val="0"/>
      </c:catAx>
      <c:valAx>
        <c:axId val="14640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6405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48.495575221238937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31.150442477876105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11.68141592920354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5.3097345132743365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1.415929203539823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1.9469026548672566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6513920"/>
        <c:axId val="146515456"/>
      </c:barChart>
      <c:catAx>
        <c:axId val="146513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515456"/>
        <c:crosses val="autoZero"/>
        <c:auto val="1"/>
        <c:lblAlgn val="ctr"/>
        <c:lblOffset val="100"/>
        <c:noMultiLvlLbl val="0"/>
      </c:catAx>
      <c:valAx>
        <c:axId val="1465154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5139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62.45</c:v>
                </c:pt>
                <c:pt idx="1">
                  <c:v>32.57</c:v>
                </c:pt>
                <c:pt idx="2">
                  <c:v>4.21</c:v>
                </c:pt>
                <c:pt idx="3">
                  <c:v>0.38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65.52</c:v>
                </c:pt>
                <c:pt idx="1">
                  <c:v>26.21</c:v>
                </c:pt>
                <c:pt idx="2">
                  <c:v>4.83</c:v>
                </c:pt>
                <c:pt idx="3">
                  <c:v>1.38</c:v>
                </c:pt>
                <c:pt idx="4">
                  <c:v>2.0699999999999998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6568704"/>
        <c:axId val="146570240"/>
      </c:barChart>
      <c:catAx>
        <c:axId val="1465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570240"/>
        <c:crosses val="autoZero"/>
        <c:auto val="1"/>
        <c:lblAlgn val="ctr"/>
        <c:lblOffset val="100"/>
        <c:noMultiLvlLbl val="0"/>
      </c:catAx>
      <c:valAx>
        <c:axId val="146570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5687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48234</c:v>
                </c:pt>
                <c:pt idx="1">
                  <c:v>52380</c:v>
                </c:pt>
                <c:pt idx="2">
                  <c:v>59667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677120"/>
        <c:axId val="146683008"/>
      </c:barChart>
      <c:catAx>
        <c:axId val="14667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683008"/>
        <c:crosses val="autoZero"/>
        <c:auto val="1"/>
        <c:lblAlgn val="ctr"/>
        <c:lblOffset val="100"/>
        <c:noMultiLvlLbl val="0"/>
      </c:catAx>
      <c:valAx>
        <c:axId val="14668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677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107</c:v>
                </c:pt>
                <c:pt idx="1">
                  <c:v>106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181</c:v>
                </c:pt>
                <c:pt idx="1">
                  <c:v>183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725504"/>
        <c:axId val="146805120"/>
      </c:barChart>
      <c:catAx>
        <c:axId val="14672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805120"/>
        <c:crosses val="autoZero"/>
        <c:auto val="1"/>
        <c:lblAlgn val="ctr"/>
        <c:lblOffset val="100"/>
        <c:noMultiLvlLbl val="0"/>
      </c:catAx>
      <c:valAx>
        <c:axId val="14680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725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42.8</c:v>
                </c:pt>
                <c:pt idx="2">
                  <c:v>0</c:v>
                </c:pt>
                <c:pt idx="3">
                  <c:v>57.2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81.818181818181827</c:v>
                </c:pt>
                <c:pt idx="1">
                  <c:v>73.333333333333329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18.181818181818183</c:v>
                </c:pt>
                <c:pt idx="1">
                  <c:v>26.666666666666668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6905344"/>
        <c:axId val="146915328"/>
      </c:barChart>
      <c:catAx>
        <c:axId val="146905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915328"/>
        <c:crosses val="autoZero"/>
        <c:auto val="1"/>
        <c:lblAlgn val="ctr"/>
        <c:lblOffset val="100"/>
        <c:noMultiLvlLbl val="0"/>
      </c:catAx>
      <c:valAx>
        <c:axId val="1469153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90534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119</c:v>
                </c:pt>
                <c:pt idx="1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150656"/>
        <c:axId val="140152192"/>
      </c:barChart>
      <c:catAx>
        <c:axId val="1401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0152192"/>
        <c:crosses val="autoZero"/>
        <c:auto val="1"/>
        <c:lblAlgn val="ctr"/>
        <c:lblOffset val="100"/>
        <c:noMultiLvlLbl val="0"/>
      </c:catAx>
      <c:valAx>
        <c:axId val="14015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5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41.7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936192"/>
        <c:axId val="146937728"/>
      </c:barChart>
      <c:catAx>
        <c:axId val="1469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37728"/>
        <c:crosses val="autoZero"/>
        <c:auto val="1"/>
        <c:lblAlgn val="ctr"/>
        <c:lblOffset val="100"/>
        <c:noMultiLvlLbl val="0"/>
      </c:catAx>
      <c:valAx>
        <c:axId val="14693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36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974592"/>
        <c:axId val="146976128"/>
      </c:barChart>
      <c:catAx>
        <c:axId val="14697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76128"/>
        <c:crosses val="autoZero"/>
        <c:auto val="1"/>
        <c:lblAlgn val="ctr"/>
        <c:lblOffset val="100"/>
        <c:noMultiLvlLbl val="0"/>
      </c:catAx>
      <c:valAx>
        <c:axId val="14697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97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096704"/>
        <c:axId val="147098240"/>
      </c:barChart>
      <c:catAx>
        <c:axId val="1470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098240"/>
        <c:crosses val="autoZero"/>
        <c:auto val="1"/>
        <c:lblAlgn val="ctr"/>
        <c:lblOffset val="100"/>
        <c:noMultiLvlLbl val="0"/>
      </c:catAx>
      <c:valAx>
        <c:axId val="14709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096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142464"/>
        <c:axId val="138144000"/>
      </c:barChart>
      <c:catAx>
        <c:axId val="13814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144000"/>
        <c:crosses val="autoZero"/>
        <c:auto val="1"/>
        <c:lblAlgn val="ctr"/>
        <c:lblOffset val="100"/>
        <c:noMultiLvlLbl val="0"/>
      </c:catAx>
      <c:valAx>
        <c:axId val="138144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814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423616"/>
        <c:axId val="147425152"/>
      </c:barChart>
      <c:catAx>
        <c:axId val="14742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25152"/>
        <c:crosses val="autoZero"/>
        <c:auto val="1"/>
        <c:lblAlgn val="ctr"/>
        <c:lblOffset val="100"/>
        <c:noMultiLvlLbl val="0"/>
      </c:catAx>
      <c:valAx>
        <c:axId val="1474251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423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132416"/>
        <c:axId val="147133952"/>
      </c:barChart>
      <c:catAx>
        <c:axId val="14713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33952"/>
        <c:crosses val="autoZero"/>
        <c:auto val="1"/>
        <c:lblAlgn val="ctr"/>
        <c:lblOffset val="100"/>
        <c:noMultiLvlLbl val="0"/>
      </c:catAx>
      <c:valAx>
        <c:axId val="147133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132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21.2</c:v>
                </c:pt>
                <c:pt idx="2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31.5</c:v>
                </c:pt>
                <c:pt idx="1">
                  <c:v>33.5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205504"/>
        <c:axId val="147211392"/>
      </c:barChart>
      <c:catAx>
        <c:axId val="1472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211392"/>
        <c:crosses val="autoZero"/>
        <c:auto val="1"/>
        <c:lblAlgn val="ctr"/>
        <c:lblOffset val="100"/>
        <c:noMultiLvlLbl val="0"/>
      </c:catAx>
      <c:valAx>
        <c:axId val="147211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2055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11136.94</c:v>
                </c:pt>
                <c:pt idx="1">
                  <c:v>8069.71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258368"/>
        <c:axId val="147350272"/>
      </c:barChart>
      <c:catAx>
        <c:axId val="14725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50272"/>
        <c:crosses val="autoZero"/>
        <c:auto val="1"/>
        <c:lblAlgn val="ctr"/>
        <c:lblOffset val="100"/>
        <c:noMultiLvlLbl val="0"/>
      </c:catAx>
      <c:valAx>
        <c:axId val="14735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58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106</c:v>
                </c:pt>
                <c:pt idx="1">
                  <c:v>121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138</c:v>
                </c:pt>
                <c:pt idx="1">
                  <c:v>151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385344"/>
        <c:axId val="147460864"/>
      </c:barChart>
      <c:catAx>
        <c:axId val="1473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460864"/>
        <c:crosses val="autoZero"/>
        <c:auto val="1"/>
        <c:lblAlgn val="ctr"/>
        <c:lblOffset val="100"/>
        <c:noMultiLvlLbl val="0"/>
      </c:catAx>
      <c:valAx>
        <c:axId val="14746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385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309531</xdr:colOff>
      <xdr:row>46</xdr:row>
      <xdr:rowOff>254795</xdr:rowOff>
    </xdr:from>
    <xdr:to>
      <xdr:col>6</xdr:col>
      <xdr:colOff>1214438</xdr:colOff>
      <xdr:row>48</xdr:row>
      <xdr:rowOff>107157</xdr:rowOff>
    </xdr:to>
    <xdr:sp macro="" textlink="">
      <xdr:nvSpPr>
        <xdr:cNvPr id="107" name="TextBox 106"/>
        <xdr:cNvSpPr txBox="1"/>
      </xdr:nvSpPr>
      <xdr:spPr>
        <a:xfrm>
          <a:off x="7262781" y="23793451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499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0.43734</cdr:x>
      <cdr:y>0.55262</cdr:y>
    </cdr:from>
    <cdr:to>
      <cdr:x>0.85412</cdr:x>
      <cdr:y>0.68132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99482" y="1902450"/>
          <a:ext cx="952490" cy="4430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567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780</v>
      </c>
      <c r="C4" s="35">
        <v>401</v>
      </c>
      <c r="D4" s="63">
        <v>379</v>
      </c>
      <c r="E4" s="211"/>
    </row>
    <row r="5" spans="1:5" ht="30" x14ac:dyDescent="0.25">
      <c r="A5" s="201" t="s">
        <v>716</v>
      </c>
      <c r="B5" s="72">
        <v>586</v>
      </c>
      <c r="C5" s="61">
        <v>307</v>
      </c>
      <c r="D5" s="111">
        <v>279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223</v>
      </c>
      <c r="C4" s="71">
        <v>417</v>
      </c>
    </row>
    <row r="5" spans="1:6" x14ac:dyDescent="0.25">
      <c r="A5" s="286" t="s">
        <v>719</v>
      </c>
      <c r="B5" s="214">
        <v>19</v>
      </c>
      <c r="C5" s="214">
        <v>32</v>
      </c>
    </row>
    <row r="6" spans="1:6" x14ac:dyDescent="0.25">
      <c r="A6" s="286" t="s">
        <v>720</v>
      </c>
      <c r="B6" s="214">
        <v>58</v>
      </c>
      <c r="C6" s="214">
        <v>44</v>
      </c>
    </row>
    <row r="7" spans="1:6" x14ac:dyDescent="0.25">
      <c r="A7" s="286" t="s">
        <v>721</v>
      </c>
      <c r="B7" s="214">
        <v>274</v>
      </c>
      <c r="C7" s="214">
        <v>215</v>
      </c>
    </row>
    <row r="8" spans="1:6" x14ac:dyDescent="0.25">
      <c r="A8" s="286" t="s">
        <v>722</v>
      </c>
      <c r="B8" s="214">
        <v>1</v>
      </c>
      <c r="C8" s="214">
        <v>2</v>
      </c>
    </row>
    <row r="9" spans="1:6" x14ac:dyDescent="0.25">
      <c r="A9" s="286" t="s">
        <v>723</v>
      </c>
      <c r="B9" s="214">
        <v>41</v>
      </c>
      <c r="C9" s="214">
        <v>51</v>
      </c>
    </row>
    <row r="10" spans="1:6" ht="30" x14ac:dyDescent="0.25">
      <c r="A10" s="293" t="s">
        <v>724</v>
      </c>
      <c r="B10" s="214">
        <v>167</v>
      </c>
      <c r="C10" s="214">
        <v>10</v>
      </c>
    </row>
    <row r="11" spans="1:6" x14ac:dyDescent="0.25">
      <c r="A11" s="286" t="s">
        <v>887</v>
      </c>
      <c r="B11" s="214">
        <v>42</v>
      </c>
      <c r="C11" s="214">
        <v>67</v>
      </c>
    </row>
    <row r="12" spans="1:6" x14ac:dyDescent="0.25">
      <c r="A12" s="294" t="s">
        <v>16</v>
      </c>
      <c r="B12" s="1">
        <f>SUM(B4:B11)</f>
        <v>825</v>
      </c>
      <c r="C12" s="1">
        <f>SUM(C4:C11)</f>
        <v>838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98</v>
      </c>
      <c r="C19" s="71">
        <v>173</v>
      </c>
    </row>
    <row r="20" spans="1:3" x14ac:dyDescent="0.25">
      <c r="A20" s="286" t="s">
        <v>719</v>
      </c>
      <c r="B20" s="214">
        <v>13</v>
      </c>
      <c r="C20" s="214">
        <v>23</v>
      </c>
    </row>
    <row r="21" spans="1:3" x14ac:dyDescent="0.25">
      <c r="A21" s="286" t="s">
        <v>720</v>
      </c>
      <c r="B21" s="214">
        <v>35</v>
      </c>
      <c r="C21" s="214">
        <v>29</v>
      </c>
    </row>
    <row r="22" spans="1:3" x14ac:dyDescent="0.25">
      <c r="A22" s="286" t="s">
        <v>721</v>
      </c>
      <c r="B22" s="214">
        <v>208</v>
      </c>
      <c r="C22" s="214">
        <v>206</v>
      </c>
    </row>
    <row r="23" spans="1:3" x14ac:dyDescent="0.25">
      <c r="A23" s="286" t="s">
        <v>722</v>
      </c>
      <c r="B23" s="214">
        <v>3</v>
      </c>
      <c r="C23" s="214">
        <v>1</v>
      </c>
    </row>
    <row r="24" spans="1:3" x14ac:dyDescent="0.25">
      <c r="A24" s="286" t="s">
        <v>723</v>
      </c>
      <c r="B24" s="214">
        <v>23</v>
      </c>
      <c r="C24" s="214">
        <v>19</v>
      </c>
    </row>
    <row r="25" spans="1:3" ht="30" x14ac:dyDescent="0.25">
      <c r="A25" s="293" t="s">
        <v>724</v>
      </c>
      <c r="B25" s="214">
        <v>97</v>
      </c>
      <c r="C25" s="214">
        <v>34</v>
      </c>
    </row>
    <row r="26" spans="1:3" x14ac:dyDescent="0.25">
      <c r="A26" s="286" t="s">
        <v>887</v>
      </c>
      <c r="B26" s="214">
        <v>23</v>
      </c>
      <c r="C26" s="214">
        <v>78</v>
      </c>
    </row>
    <row r="27" spans="1:3" x14ac:dyDescent="0.25">
      <c r="A27" s="294" t="s">
        <v>16</v>
      </c>
      <c r="B27" s="1">
        <f>SUM(B19:B26)</f>
        <v>500</v>
      </c>
      <c r="C27" s="1">
        <f>SUM(C19:C26)</f>
        <v>563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65.040000000000006</v>
      </c>
      <c r="C4" s="1018">
        <v>55.13</v>
      </c>
      <c r="D4" s="1018">
        <v>75.599999999999994</v>
      </c>
      <c r="E4" s="1019">
        <v>4</v>
      </c>
      <c r="F4" s="1019">
        <v>569.79999999999995</v>
      </c>
      <c r="G4" s="1020">
        <v>55.5</v>
      </c>
      <c r="H4" s="1021">
        <v>53.7</v>
      </c>
      <c r="I4" s="1022">
        <v>57.4</v>
      </c>
      <c r="J4" s="1019">
        <v>0</v>
      </c>
    </row>
    <row r="5" spans="1:12" x14ac:dyDescent="0.25">
      <c r="A5" s="498">
        <v>2021</v>
      </c>
      <c r="B5" s="757">
        <v>65.900000000000006</v>
      </c>
      <c r="C5" s="758">
        <v>59.68</v>
      </c>
      <c r="D5" s="758">
        <v>77.260000000000005</v>
      </c>
      <c r="E5" s="1023">
        <v>3</v>
      </c>
      <c r="F5" s="1023">
        <v>580.20000000000005</v>
      </c>
      <c r="G5" s="1024">
        <v>55.8</v>
      </c>
      <c r="H5" s="1025">
        <v>54.1</v>
      </c>
      <c r="I5" s="1026">
        <v>57.7</v>
      </c>
      <c r="J5" s="1023">
        <v>0</v>
      </c>
    </row>
    <row r="6" spans="1:12" x14ac:dyDescent="0.25">
      <c r="A6" s="499">
        <v>2022</v>
      </c>
      <c r="B6" s="1011">
        <v>72.88</v>
      </c>
      <c r="C6" s="1012">
        <v>72.05</v>
      </c>
      <c r="D6" s="1012">
        <v>74.69</v>
      </c>
      <c r="E6" s="1013">
        <v>3</v>
      </c>
      <c r="F6" s="1013">
        <v>609.79999999999995</v>
      </c>
      <c r="G6" s="1014">
        <v>56.4</v>
      </c>
      <c r="H6" s="1015">
        <v>55.1</v>
      </c>
      <c r="I6" s="1016">
        <v>58</v>
      </c>
      <c r="J6" s="1013">
        <v>93.8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93.8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804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286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26.8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59667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123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130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1001</v>
      </c>
      <c r="C5" s="70">
        <v>288</v>
      </c>
      <c r="D5" s="55">
        <v>181</v>
      </c>
      <c r="E5" s="110">
        <v>107</v>
      </c>
      <c r="F5" s="55">
        <v>26.2</v>
      </c>
      <c r="G5" s="55">
        <v>31.5</v>
      </c>
      <c r="H5" s="110">
        <v>20.399999999999999</v>
      </c>
      <c r="I5" s="55"/>
      <c r="J5" s="70"/>
      <c r="K5" s="55"/>
      <c r="L5" s="55"/>
      <c r="M5" s="71">
        <v>123</v>
      </c>
      <c r="N5" s="71">
        <v>138</v>
      </c>
      <c r="O5" s="71">
        <v>106</v>
      </c>
    </row>
    <row r="6" spans="1:16" x14ac:dyDescent="0.25">
      <c r="A6" s="215">
        <v>2021</v>
      </c>
      <c r="B6" s="212">
        <v>885</v>
      </c>
      <c r="C6" s="212">
        <v>289</v>
      </c>
      <c r="D6" s="58">
        <v>183</v>
      </c>
      <c r="E6" s="160">
        <v>106</v>
      </c>
      <c r="F6" s="58">
        <v>27.6</v>
      </c>
      <c r="G6" s="58">
        <v>33.5</v>
      </c>
      <c r="H6" s="160">
        <v>21.2</v>
      </c>
      <c r="I6" s="58">
        <v>48234</v>
      </c>
      <c r="J6" s="212">
        <v>139</v>
      </c>
      <c r="K6" s="58">
        <v>80</v>
      </c>
      <c r="L6" s="58">
        <v>59</v>
      </c>
      <c r="M6" s="214">
        <v>137</v>
      </c>
      <c r="N6" s="214">
        <v>151</v>
      </c>
      <c r="O6" s="214">
        <v>121</v>
      </c>
    </row>
    <row r="7" spans="1:16" x14ac:dyDescent="0.25">
      <c r="A7" s="229">
        <v>2022</v>
      </c>
      <c r="B7" s="167">
        <v>804</v>
      </c>
      <c r="C7" s="167">
        <v>286</v>
      </c>
      <c r="D7" s="94">
        <v>183</v>
      </c>
      <c r="E7" s="169">
        <v>103</v>
      </c>
      <c r="F7" s="94">
        <v>26.8</v>
      </c>
      <c r="G7" s="58">
        <v>32.299999999999997</v>
      </c>
      <c r="H7" s="160">
        <v>20.6</v>
      </c>
      <c r="I7" s="94">
        <v>52380</v>
      </c>
      <c r="J7" s="167">
        <v>136</v>
      </c>
      <c r="K7" s="94">
        <v>83</v>
      </c>
      <c r="L7" s="94">
        <v>53</v>
      </c>
      <c r="M7" s="214">
        <v>130</v>
      </c>
      <c r="N7" s="214">
        <v>148</v>
      </c>
      <c r="O7" s="214">
        <v>109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59667</v>
      </c>
      <c r="J8" s="1072">
        <v>123</v>
      </c>
      <c r="K8" s="1073">
        <v>75</v>
      </c>
      <c r="L8" s="1073">
        <v>48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48234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52380</v>
      </c>
      <c r="F14" s="514">
        <f>A5</f>
        <v>2020</v>
      </c>
      <c r="G14" s="310">
        <f>IF(ISBLANK(E5),"",E5)</f>
        <v>107</v>
      </c>
      <c r="H14" s="310">
        <f>IF(ISBLANK(D5),"",D5)</f>
        <v>181</v>
      </c>
      <c r="K14" s="514">
        <f>A6</f>
        <v>2021</v>
      </c>
      <c r="L14" s="310">
        <f>IF(ISBLANK(L6),"",L6)</f>
        <v>59</v>
      </c>
      <c r="M14" s="310">
        <f>IF(ISBLANK(K6),"",K6)</f>
        <v>80</v>
      </c>
    </row>
    <row r="15" spans="1:16" x14ac:dyDescent="0.25">
      <c r="A15" s="481">
        <f>A8</f>
        <v>2023</v>
      </c>
      <c r="B15" s="311">
        <f t="shared" si="0"/>
        <v>59667</v>
      </c>
      <c r="F15" s="486">
        <f t="shared" ref="F15:F16" si="1">A6</f>
        <v>2021</v>
      </c>
      <c r="G15" s="479">
        <f t="shared" ref="G15:G16" si="2">IF(ISBLANK(E6),"",E6)</f>
        <v>106</v>
      </c>
      <c r="H15" s="479">
        <f t="shared" ref="H15:H16" si="3">IF(ISBLANK(D6),"",D6)</f>
        <v>183</v>
      </c>
      <c r="K15" s="486">
        <f>A7</f>
        <v>2022</v>
      </c>
      <c r="L15" s="479">
        <f t="shared" ref="L15:L16" si="4">IF(ISBLANK(L7),"",L7)</f>
        <v>53</v>
      </c>
      <c r="M15" s="479">
        <f t="shared" ref="M15:M16" si="5">IF(ISBLANK(K7),"",K7)</f>
        <v>83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103</v>
      </c>
      <c r="H16" s="311">
        <f t="shared" si="3"/>
        <v>183</v>
      </c>
      <c r="K16" s="481">
        <f>A8</f>
        <v>2023</v>
      </c>
      <c r="L16" s="311">
        <f t="shared" si="4"/>
        <v>48</v>
      </c>
      <c r="M16" s="311">
        <f t="shared" si="5"/>
        <v>75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1001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885</v>
      </c>
      <c r="C21" s="373"/>
      <c r="D21" s="197"/>
      <c r="F21" s="514">
        <f>A5</f>
        <v>2020</v>
      </c>
      <c r="G21" s="310">
        <f>IF(ISBLANK(E5),"",E5)</f>
        <v>107</v>
      </c>
      <c r="H21" s="310">
        <f>IF(ISBLANK(D5),"",D5)</f>
        <v>181</v>
      </c>
      <c r="K21" s="514">
        <f>A6</f>
        <v>2021</v>
      </c>
      <c r="L21" s="310">
        <f>IF(ISBLANK(L6),"",L6)</f>
        <v>59</v>
      </c>
      <c r="M21" s="310">
        <f>IF(ISBLANK(K6),"",K6)</f>
        <v>80</v>
      </c>
    </row>
    <row r="22" spans="1:15" x14ac:dyDescent="0.25">
      <c r="A22" s="481">
        <f t="shared" si="6"/>
        <v>2022</v>
      </c>
      <c r="B22" s="311">
        <f t="shared" si="7"/>
        <v>804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106</v>
      </c>
      <c r="H22" s="479">
        <f t="shared" ref="H22:H23" si="10">IF(ISBLANK(D6),"",D6)</f>
        <v>183</v>
      </c>
      <c r="K22" s="486">
        <f>A7</f>
        <v>2022</v>
      </c>
      <c r="L22" s="479">
        <f>IF(ISBLANK(L7),"",L7)</f>
        <v>53</v>
      </c>
      <c r="M22" s="479">
        <f>IF(ISBLANK(K7),"",K7)</f>
        <v>83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103</v>
      </c>
      <c r="H23" s="311">
        <f t="shared" si="10"/>
        <v>183</v>
      </c>
      <c r="K23" s="481">
        <f>A8</f>
        <v>2023</v>
      </c>
      <c r="L23" s="311">
        <f>IF(ISBLANK(L8),"",L8)</f>
        <v>48</v>
      </c>
      <c r="M23" s="311">
        <f>IF(ISBLANK(K8),"",K8)</f>
        <v>75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1001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885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804</v>
      </c>
      <c r="C28" s="373"/>
      <c r="D28" s="197"/>
      <c r="F28" s="514">
        <f>A5</f>
        <v>2020</v>
      </c>
      <c r="G28" s="310">
        <f>IF(ISBLANK(H5),"",H5)</f>
        <v>20.399999999999999</v>
      </c>
      <c r="H28" s="310">
        <f>IF(ISBLANK(G5),"",G5)</f>
        <v>31.5</v>
      </c>
      <c r="K28" s="514">
        <f>A5</f>
        <v>2020</v>
      </c>
      <c r="L28" s="310">
        <f>IF(ISBLANK(O5),"",O5)</f>
        <v>106</v>
      </c>
      <c r="M28" s="310">
        <f>IF(ISBLANK(N5),"",N5)</f>
        <v>138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21.2</v>
      </c>
      <c r="H29" s="479">
        <f t="shared" ref="H29:H30" si="15">IF(ISBLANK(G6),"",G6)</f>
        <v>33.5</v>
      </c>
      <c r="K29" s="486">
        <f t="shared" ref="K29:K30" si="16">A6</f>
        <v>2021</v>
      </c>
      <c r="L29" s="479">
        <f t="shared" ref="L29:L30" si="17">IF(ISBLANK(O6),"",O6)</f>
        <v>121</v>
      </c>
      <c r="M29" s="479">
        <f t="shared" ref="M29:M30" si="18">IF(ISBLANK(N6),"",N6)</f>
        <v>151</v>
      </c>
    </row>
    <row r="30" spans="1:15" x14ac:dyDescent="0.25">
      <c r="F30" s="481">
        <f t="shared" si="13"/>
        <v>2022</v>
      </c>
      <c r="G30" s="311">
        <f t="shared" si="14"/>
        <v>20.6</v>
      </c>
      <c r="H30" s="311">
        <f t="shared" si="15"/>
        <v>32.299999999999997</v>
      </c>
      <c r="K30" s="481">
        <f t="shared" si="16"/>
        <v>2022</v>
      </c>
      <c r="L30" s="311">
        <f t="shared" si="17"/>
        <v>109</v>
      </c>
      <c r="M30" s="311">
        <f t="shared" si="18"/>
        <v>148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20.399999999999999</v>
      </c>
      <c r="H35" s="310">
        <f>IF(ISBLANK(G5),"",G5)</f>
        <v>31.5</v>
      </c>
      <c r="K35" s="514">
        <f>A5</f>
        <v>2020</v>
      </c>
      <c r="L35" s="310">
        <f>IF(ISBLANK(O5),"",O5)</f>
        <v>106</v>
      </c>
      <c r="M35" s="310">
        <f>IF(ISBLANK(N5),"",N5)</f>
        <v>138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21.2</v>
      </c>
      <c r="H36" s="479">
        <f t="shared" ref="H36:H37" si="21">IF(ISBLANK(G6),"",G6)</f>
        <v>33.5</v>
      </c>
      <c r="K36" s="486">
        <f t="shared" ref="K36:K37" si="22">A6</f>
        <v>2021</v>
      </c>
      <c r="L36" s="479">
        <f t="shared" ref="L36:L37" si="23">IF(ISBLANK(O6),"",O6)</f>
        <v>121</v>
      </c>
      <c r="M36" s="479">
        <f t="shared" ref="M36:M37" si="24">IF(ISBLANK(N6),"",N6)</f>
        <v>151</v>
      </c>
    </row>
    <row r="37" spans="6:15" x14ac:dyDescent="0.25">
      <c r="F37" s="481">
        <f t="shared" si="19"/>
        <v>2022</v>
      </c>
      <c r="G37" s="311">
        <f t="shared" si="20"/>
        <v>20.6</v>
      </c>
      <c r="H37" s="311">
        <f t="shared" si="21"/>
        <v>32.299999999999997</v>
      </c>
      <c r="K37" s="481">
        <f t="shared" si="22"/>
        <v>2022</v>
      </c>
      <c r="L37" s="311">
        <f t="shared" si="23"/>
        <v>109</v>
      </c>
      <c r="M37" s="311">
        <f t="shared" si="24"/>
        <v>148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10.1</v>
      </c>
      <c r="C6" s="35">
        <v>6.3</v>
      </c>
      <c r="D6" s="63">
        <v>15.3</v>
      </c>
      <c r="E6" s="35">
        <v>48.9</v>
      </c>
      <c r="F6" s="35">
        <v>42.5</v>
      </c>
      <c r="G6" s="35">
        <v>57.6</v>
      </c>
      <c r="H6" s="292">
        <v>41</v>
      </c>
      <c r="I6" s="35">
        <v>51.3</v>
      </c>
      <c r="J6" s="63">
        <v>27.1</v>
      </c>
      <c r="M6" s="127" t="s">
        <v>16</v>
      </c>
      <c r="N6" s="935">
        <f>IF(ISBLANK(B8),"",B8)</f>
        <v>7.3</v>
      </c>
      <c r="O6" s="935">
        <f>IF(ISBLANK(E8),"",E8)</f>
        <v>46.3</v>
      </c>
      <c r="P6" s="128">
        <f>IF(ISBLANK(H8),"",H8)</f>
        <v>46.3</v>
      </c>
    </row>
    <row r="7" spans="1:19" x14ac:dyDescent="0.25">
      <c r="A7" s="286">
        <v>2022</v>
      </c>
      <c r="B7" s="167">
        <v>10.3</v>
      </c>
      <c r="C7" s="94">
        <v>7.2</v>
      </c>
      <c r="D7" s="169">
        <v>15.1</v>
      </c>
      <c r="E7" s="94">
        <v>48.5</v>
      </c>
      <c r="F7" s="94">
        <v>47</v>
      </c>
      <c r="G7" s="94">
        <v>50.9</v>
      </c>
      <c r="H7" s="167">
        <v>41.2</v>
      </c>
      <c r="I7" s="94">
        <v>45.8</v>
      </c>
      <c r="J7" s="169">
        <v>34</v>
      </c>
    </row>
    <row r="8" spans="1:19" x14ac:dyDescent="0.25">
      <c r="A8" s="218">
        <v>2023</v>
      </c>
      <c r="B8" s="167">
        <v>7.3</v>
      </c>
      <c r="C8" s="94">
        <v>2.7</v>
      </c>
      <c r="D8" s="169">
        <v>14.6</v>
      </c>
      <c r="E8" s="94">
        <v>46.3</v>
      </c>
      <c r="F8" s="94">
        <v>41.3</v>
      </c>
      <c r="G8" s="94">
        <v>54.2</v>
      </c>
      <c r="H8" s="167">
        <v>46.3</v>
      </c>
      <c r="I8" s="94">
        <v>56</v>
      </c>
      <c r="J8" s="169">
        <v>31.3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14.6</v>
      </c>
      <c r="O12" s="936">
        <f>IF(ISBLANK(G8),"",G8)</f>
        <v>54.2</v>
      </c>
      <c r="P12" s="938">
        <f>IF(ISBLANK(J8),"",J8)</f>
        <v>31.3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2.7</v>
      </c>
      <c r="O13" s="937">
        <f>IF(ISBLANK(F8),"",F8)</f>
        <v>41.3</v>
      </c>
      <c r="P13" s="939">
        <f>IF(ISBLANK(I8),"",I8)</f>
        <v>56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7.3</v>
      </c>
      <c r="O20" s="935">
        <f>IF(ISBLANK(E8),"",E8)</f>
        <v>46.3</v>
      </c>
      <c r="P20" s="940">
        <f>IF(ISBLANK(H8),"",H8)</f>
        <v>46.3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14.6</v>
      </c>
      <c r="O24" s="936">
        <f>IF(ISBLANK(G8),"",G8)</f>
        <v>54.2</v>
      </c>
      <c r="P24" s="938">
        <f>IF(ISBLANK(J8),"",J8)</f>
        <v>31.3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2.7</v>
      </c>
      <c r="O25" s="937">
        <f>IF(ISBLANK(F8),"",F8)</f>
        <v>41.3</v>
      </c>
      <c r="P25" s="939">
        <f>IF(ISBLANK(I8),"",I8)</f>
        <v>56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153273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143783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191771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179898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225731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211755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0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471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2763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</v>
      </c>
      <c r="E21" s="751">
        <v>57.8</v>
      </c>
      <c r="F21" s="751">
        <v>42.8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42.8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57.2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42.8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57.2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17</v>
      </c>
      <c r="C4" s="71">
        <v>2</v>
      </c>
      <c r="D4" s="71">
        <v>0</v>
      </c>
      <c r="G4" s="217">
        <f>A4</f>
        <v>2021</v>
      </c>
      <c r="H4" s="289">
        <f>IF(ISBLANK(C4),"",C4)</f>
        <v>2</v>
      </c>
      <c r="I4" s="289">
        <f>IF(ISBLANK(D4),"",D4)</f>
        <v>0</v>
      </c>
    </row>
    <row r="5" spans="1:9" x14ac:dyDescent="0.25">
      <c r="A5" s="286">
        <v>2022</v>
      </c>
      <c r="B5" s="214">
        <v>16</v>
      </c>
      <c r="C5" s="214">
        <v>2</v>
      </c>
      <c r="D5" s="214">
        <v>1</v>
      </c>
      <c r="G5" s="286">
        <f t="shared" ref="G5:G6" si="0">A5</f>
        <v>2022</v>
      </c>
      <c r="H5" s="290">
        <f t="shared" ref="H5:H6" si="1">IF(ISBLANK(C5),"",C5)</f>
        <v>2</v>
      </c>
      <c r="I5" s="290">
        <f t="shared" ref="I5:I6" si="2">IF(ISBLANK(D5),"",D5)</f>
        <v>1</v>
      </c>
    </row>
    <row r="6" spans="1:9" x14ac:dyDescent="0.25">
      <c r="A6" s="218">
        <v>2023</v>
      </c>
      <c r="B6" s="168">
        <v>17</v>
      </c>
      <c r="C6" s="168">
        <v>0</v>
      </c>
      <c r="D6" s="168">
        <v>2</v>
      </c>
      <c r="G6" s="219">
        <f t="shared" si="0"/>
        <v>2023</v>
      </c>
      <c r="H6" s="291">
        <f t="shared" si="1"/>
        <v>0</v>
      </c>
      <c r="I6" s="291">
        <f t="shared" si="2"/>
        <v>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</v>
      </c>
      <c r="I12" s="289">
        <f>IF(ISBLANK(D4),"",D4)</f>
        <v>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</v>
      </c>
      <c r="I13" s="290">
        <f t="shared" si="4"/>
        <v>1</v>
      </c>
    </row>
    <row r="14" spans="1:9" x14ac:dyDescent="0.25">
      <c r="G14" s="219">
        <f t="shared" si="3"/>
        <v>2023</v>
      </c>
      <c r="H14" s="291">
        <f t="shared" ref="H14:I14" si="5">IF(ISBLANK(C6),"",C6)</f>
        <v>0</v>
      </c>
      <c r="I14" s="291">
        <f t="shared" si="5"/>
        <v>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451</v>
      </c>
      <c r="C23" s="71">
        <v>61</v>
      </c>
      <c r="D23" s="71">
        <v>44</v>
      </c>
      <c r="G23" s="217">
        <f>A23</f>
        <v>2021</v>
      </c>
      <c r="H23" s="289">
        <f>IF(ISBLANK(C23),"",C23)</f>
        <v>61</v>
      </c>
      <c r="I23" s="289">
        <f>IF(ISBLANK(D23),"",D23)</f>
        <v>44</v>
      </c>
    </row>
    <row r="24" spans="1:13" x14ac:dyDescent="0.25">
      <c r="A24" s="286">
        <v>2022</v>
      </c>
      <c r="B24" s="214">
        <v>441</v>
      </c>
      <c r="C24" s="214">
        <v>54</v>
      </c>
      <c r="D24" s="214">
        <v>47</v>
      </c>
      <c r="G24" s="286">
        <f t="shared" ref="G24:G25" si="6">A24</f>
        <v>2022</v>
      </c>
      <c r="H24" s="290">
        <f t="shared" ref="H24:H25" si="7">IF(ISBLANK(C24),"",C24)</f>
        <v>54</v>
      </c>
      <c r="I24" s="290">
        <f t="shared" ref="I24:I25" si="8">IF(ISBLANK(D24),"",D24)</f>
        <v>47</v>
      </c>
    </row>
    <row r="25" spans="1:13" x14ac:dyDescent="0.25">
      <c r="A25" s="218">
        <v>2023</v>
      </c>
      <c r="B25" s="168">
        <v>471</v>
      </c>
      <c r="C25" s="168">
        <v>41</v>
      </c>
      <c r="D25" s="168">
        <v>72</v>
      </c>
      <c r="G25" s="219">
        <f t="shared" si="6"/>
        <v>2023</v>
      </c>
      <c r="H25" s="291">
        <f t="shared" si="7"/>
        <v>41</v>
      </c>
      <c r="I25" s="291">
        <f t="shared" si="8"/>
        <v>72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61</v>
      </c>
      <c r="I31" s="289">
        <f>IF(ISBLANK(D23),"",D23)</f>
        <v>44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54</v>
      </c>
      <c r="I32" s="290">
        <f t="shared" si="10"/>
        <v>47</v>
      </c>
    </row>
    <row r="33" spans="7:9" x14ac:dyDescent="0.25">
      <c r="G33" s="219">
        <f t="shared" si="9"/>
        <v>2023</v>
      </c>
      <c r="H33" s="291">
        <f t="shared" ref="H33:I33" si="11">IF(ISBLANK(C25),"",C25)</f>
        <v>41</v>
      </c>
      <c r="I33" s="291">
        <f t="shared" si="11"/>
        <v>72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82011</v>
      </c>
      <c r="E4" s="70">
        <v>74555</v>
      </c>
      <c r="F4" s="1076">
        <v>8371</v>
      </c>
      <c r="G4" s="70">
        <v>7610</v>
      </c>
      <c r="H4" s="1078">
        <v>282789</v>
      </c>
      <c r="I4" s="1077">
        <v>257081</v>
      </c>
    </row>
    <row r="5" spans="1:9" x14ac:dyDescent="0.25">
      <c r="A5" s="587">
        <v>2021</v>
      </c>
      <c r="B5" s="1079">
        <v>0</v>
      </c>
      <c r="C5" s="1080">
        <v>0</v>
      </c>
      <c r="D5" s="160">
        <v>87192</v>
      </c>
      <c r="E5" s="212">
        <v>83358</v>
      </c>
      <c r="F5" s="1079">
        <v>0</v>
      </c>
      <c r="G5" s="212">
        <v>0</v>
      </c>
      <c r="H5" s="1081">
        <v>150911</v>
      </c>
      <c r="I5" s="1080">
        <v>144274</v>
      </c>
    </row>
    <row r="6" spans="1:9" x14ac:dyDescent="0.25">
      <c r="A6" s="588">
        <v>2022</v>
      </c>
      <c r="B6" s="1082">
        <v>0</v>
      </c>
      <c r="C6" s="1083">
        <v>0</v>
      </c>
      <c r="D6" s="169">
        <v>96542</v>
      </c>
      <c r="E6" s="167">
        <v>90565</v>
      </c>
      <c r="F6" s="1082">
        <v>0</v>
      </c>
      <c r="G6" s="167">
        <v>0</v>
      </c>
      <c r="H6" s="1084">
        <v>225731</v>
      </c>
      <c r="I6" s="1083">
        <v>211755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2558</v>
      </c>
      <c r="C4" s="1076">
        <v>155594</v>
      </c>
      <c r="D4" s="1077">
        <v>141449</v>
      </c>
      <c r="E4" s="1076">
        <v>149329</v>
      </c>
      <c r="F4" s="1077">
        <v>135754</v>
      </c>
    </row>
    <row r="5" spans="1:6" x14ac:dyDescent="0.25">
      <c r="A5" s="480">
        <v>2021</v>
      </c>
      <c r="B5" s="1081">
        <v>15295</v>
      </c>
      <c r="C5" s="1079">
        <v>185154</v>
      </c>
      <c r="D5" s="1080">
        <v>177011</v>
      </c>
      <c r="E5" s="1079">
        <v>152211</v>
      </c>
      <c r="F5" s="1080">
        <v>145517</v>
      </c>
    </row>
    <row r="6" spans="1:6" ht="15.75" thickBot="1" x14ac:dyDescent="0.3">
      <c r="A6" s="960">
        <v>2022</v>
      </c>
      <c r="B6" s="1085">
        <v>2763</v>
      </c>
      <c r="C6" s="1086">
        <v>153273</v>
      </c>
      <c r="D6" s="1087">
        <v>143783</v>
      </c>
      <c r="E6" s="1086">
        <v>191771</v>
      </c>
      <c r="F6" s="1087">
        <v>179898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Crna Trava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312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1066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3.8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32.799999999999997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-29.1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72.88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56.4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609.79999999999995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1.87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780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586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19</v>
      </c>
      <c r="C63" s="548">
        <f>IF(ISBLANK('DEM2'!C7),"-",'DEM2'!C7)</f>
        <v>20</v>
      </c>
      <c r="D63" s="548"/>
      <c r="E63" s="548">
        <f>IF(ISBLANK('DEM2'!D8),"-",'DEM2'!D8)</f>
        <v>16</v>
      </c>
      <c r="F63" s="548">
        <f>IF(ISBLANK('DEM2'!C8),"-",'DEM2'!C8)</f>
        <v>14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15</v>
      </c>
      <c r="C64" s="317">
        <f>IF(ISBLANK('DEM2'!F7),"-",'DEM2'!F7)</f>
        <v>20</v>
      </c>
      <c r="D64" s="789"/>
      <c r="E64" s="317">
        <f>IF(ISBLANK('DEM2'!G8),"-",'DEM2'!G8)</f>
        <v>18</v>
      </c>
      <c r="F64" s="317">
        <f>IF(ISBLANK('DEM2'!F8),"-",'DEM2'!F8)</f>
        <v>18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7</v>
      </c>
      <c r="C65" s="345">
        <f>IF(ISBLANK('DEM2'!I7),"-",'DEM2'!I7)</f>
        <v>3</v>
      </c>
      <c r="D65" s="393"/>
      <c r="E65" s="345">
        <f>IF(ISBLANK('DEM2'!J8),"-",'DEM2'!J8)</f>
        <v>11</v>
      </c>
      <c r="F65" s="345">
        <f>IF(ISBLANK('DEM2'!I8),"-",'DEM2'!I8)</f>
        <v>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39</v>
      </c>
      <c r="C66" s="348">
        <f>IF(ISBLANK('DEM2'!L7),"-",'DEM2'!L7)</f>
        <v>41</v>
      </c>
      <c r="D66" s="394"/>
      <c r="E66" s="348">
        <f>IF(ISBLANK('DEM2'!M8),"-",'DEM2'!M8)</f>
        <v>44</v>
      </c>
      <c r="F66" s="348">
        <f>IF(ISBLANK('DEM2'!L8),"-",'DEM2'!L8)</f>
        <v>40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40</v>
      </c>
      <c r="C67" s="345">
        <f>IF(ISBLANK('DEM2'!O7),"-",'DEM2'!O7)</f>
        <v>45</v>
      </c>
      <c r="D67" s="393"/>
      <c r="E67" s="345">
        <f>IF(ISBLANK('DEM2'!P8),"-",'DEM2'!P8)</f>
        <v>40</v>
      </c>
      <c r="F67" s="345">
        <f>IF(ISBLANK('DEM2'!O8),"-",'DEM2'!O8)</f>
        <v>43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238</v>
      </c>
      <c r="C68" s="317">
        <f>IF(ISBLANK('DEM2'!R7),"-",'DEM2'!R7)</f>
        <v>324</v>
      </c>
      <c r="D68" s="395"/>
      <c r="E68" s="317">
        <f>IF(ISBLANK('DEM2'!S8),"-",'DEM2'!S8)</f>
        <v>235</v>
      </c>
      <c r="F68" s="317">
        <f>IF(ISBLANK('DEM2'!R8),"-",'DEM2'!R8)</f>
        <v>329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499</v>
      </c>
      <c r="C69" s="463">
        <f>IF(ISBLANK('DEM2'!U7),"-",'DEM2'!U7)</f>
        <v>547</v>
      </c>
      <c r="D69" s="799"/>
      <c r="E69" s="463">
        <f>IF(ISBLANK('DEM2'!V8),"-",'DEM2'!V8)</f>
        <v>499</v>
      </c>
      <c r="F69" s="463">
        <f>IF(ISBLANK('DEM2'!U8),"-",'DEM2'!U8)</f>
        <v>567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804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286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26.8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59667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123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130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53.6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162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37.1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21.2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225731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211755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96542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36880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90565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153273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143783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191771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179898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17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471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2763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255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174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501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245</v>
      </c>
      <c r="C300" s="808">
        <f>IF(ISBLANK(POLJ3!C4),"-",POLJ3!C4)</f>
        <v>48</v>
      </c>
      <c r="D300" s="1104">
        <f>IF(ISBLANK(POLJ3!D4),"-",POLJ3!D4)</f>
        <v>197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296</v>
      </c>
      <c r="C301" s="789">
        <f>IF(ISBLANK(POLJ3!C5),"-",POLJ3!C5)</f>
        <v>194</v>
      </c>
      <c r="D301" s="1105">
        <f>IF(ISBLANK(POLJ3!D5),"-",POLJ3!D5)</f>
        <v>102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16</v>
      </c>
      <c r="C303" s="791">
        <f>IF(ISBLANK(POLJ3!C7),"-",POLJ3!C7)</f>
        <v>5</v>
      </c>
      <c r="D303" s="1107">
        <f>IF(ISBLANK(POLJ3!D7),"-",POLJ3!D7)</f>
        <v>11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255</v>
      </c>
      <c r="C304" s="807">
        <f>IF(ISBLANK(POLJ3!C8),"-",POLJ3!C8)</f>
        <v>60</v>
      </c>
      <c r="D304" s="1108">
        <f>IF(ISBLANK(POLJ3!D8),"-",POLJ3!D8)</f>
        <v>195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2.2999999999999998</v>
      </c>
      <c r="C310" s="1109"/>
      <c r="D310" s="3"/>
      <c r="E310" s="5"/>
      <c r="F310" s="5"/>
      <c r="G310" s="815" t="s">
        <v>854</v>
      </c>
      <c r="H310" s="816">
        <f>IF(ISBLANK(POLJ2!H3),"-",POLJ2!H3)</f>
        <v>309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170.26</v>
      </c>
      <c r="C311" s="1120"/>
      <c r="D311" s="3"/>
      <c r="E311" s="5"/>
      <c r="F311" s="5"/>
      <c r="G311" s="810" t="s">
        <v>855</v>
      </c>
      <c r="H311" s="248">
        <f>IF(ISBLANK(POLJ2!H4),"-",POLJ2!H4)</f>
        <v>142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44.81</v>
      </c>
      <c r="C312" s="1120"/>
      <c r="D312" s="3"/>
      <c r="E312" s="5"/>
      <c r="F312" s="5"/>
      <c r="G312" s="810" t="s">
        <v>856</v>
      </c>
      <c r="H312" s="248">
        <f>IF(ISBLANK(POLJ2!H5),"-",POLJ2!H5)</f>
        <v>1288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1.87</v>
      </c>
      <c r="C313" s="1120"/>
      <c r="D313" s="3"/>
      <c r="E313" s="5"/>
      <c r="F313" s="5"/>
      <c r="G313" s="812" t="s">
        <v>857</v>
      </c>
      <c r="H313" s="249">
        <f>IF(ISBLANK(POLJ2!H6),"-",POLJ2!H6)</f>
        <v>5016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1.01</v>
      </c>
      <c r="C314" s="1120"/>
      <c r="D314" s="3"/>
      <c r="E314" s="5"/>
      <c r="F314" s="5"/>
      <c r="G314" s="814" t="s">
        <v>847</v>
      </c>
      <c r="H314" s="817">
        <f>IF(ISBLANK(POLJ2!H7),"-",POLJ2!H7)</f>
        <v>6755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1974.06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2194.31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58.8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14</v>
      </c>
      <c r="I364" s="808">
        <f>IF(ISBLANK(OBRAZ2!I6),"-",OBRAZ2!I6)</f>
        <v>0</v>
      </c>
      <c r="J364" s="808">
        <f>IF(ISBLANK(OBRAZ2!J6),"-",OBRAZ2!J6)</f>
        <v>14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80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78.260869565217391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0</v>
      </c>
      <c r="I377" s="851">
        <f>IF(ISBLANK(OBRAZ2!C14),"-",OBRAZ2!C23)</f>
        <v>64.285714285714292</v>
      </c>
      <c r="J377" s="851">
        <f>IF(ISBLANK(OBRAZ2!D14),"-",OBRAZ2!D23)</f>
        <v>68.421052631578945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21.739130434782609</v>
      </c>
      <c r="I379" s="851">
        <f>IF(ISBLANK(OBRAZ2!C16),"-",OBRAZ2!C25)</f>
        <v>35.714285714285715</v>
      </c>
      <c r="J379" s="851">
        <f>IF(ISBLANK(OBRAZ2!D16),"-",OBRAZ2!D25)</f>
        <v>31.578947368421051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66.7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14.3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24.2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44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3.1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5.6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6.2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0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248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23.3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248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1050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56.8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56.8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0.9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85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8.9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15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27.3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2.2999999999999998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16.7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70.099999999999994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42.1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166.249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1.9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>
        <f>IF(ISBLANK(SAOBINFR1!B12),"-",SAOBINFR1!B12)</f>
        <v>23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>
        <f>IF(ISBLANK(SAOBINFR1!B5),"-",SAOBINFR1!B5)</f>
        <v>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>
        <f>IF(ISBLANK(SAOBINFR1!B6),"-",SAOBINFR1!B6)</f>
        <v>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>
        <f>IF(ISBLANK(SAOBINFR1!B7),"-",SAOBINFR1!B7)</f>
        <v>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>
        <f>IF(ISBLANK(SAOBINFR1!B8),"-",SAOBINFR1!B8)</f>
        <v>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19206.650000000001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62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21.2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53.6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255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174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2.2999999999999998</v>
      </c>
      <c r="G3" s="217" t="s">
        <v>765</v>
      </c>
      <c r="H3" s="71">
        <v>309</v>
      </c>
    </row>
    <row r="4" spans="1:9" x14ac:dyDescent="0.25">
      <c r="A4" s="286" t="s">
        <v>760</v>
      </c>
      <c r="B4" s="214">
        <v>170.26</v>
      </c>
      <c r="G4" s="286" t="s">
        <v>766</v>
      </c>
      <c r="H4" s="214">
        <v>142</v>
      </c>
    </row>
    <row r="5" spans="1:9" x14ac:dyDescent="0.25">
      <c r="A5" s="286" t="s">
        <v>761</v>
      </c>
      <c r="B5" s="214">
        <v>44.81</v>
      </c>
      <c r="G5" s="286" t="s">
        <v>767</v>
      </c>
      <c r="H5" s="214">
        <v>1288</v>
      </c>
    </row>
    <row r="6" spans="1:9" x14ac:dyDescent="0.25">
      <c r="A6" s="286" t="s">
        <v>762</v>
      </c>
      <c r="B6" s="214">
        <v>1.87</v>
      </c>
      <c r="G6" s="286" t="s">
        <v>768</v>
      </c>
      <c r="H6" s="214">
        <v>5016</v>
      </c>
    </row>
    <row r="7" spans="1:9" x14ac:dyDescent="0.25">
      <c r="A7" s="286" t="s">
        <v>763</v>
      </c>
      <c r="B7" s="214">
        <v>1.01</v>
      </c>
      <c r="G7" s="1" t="s">
        <v>24</v>
      </c>
      <c r="H7" s="288">
        <v>6755</v>
      </c>
    </row>
    <row r="8" spans="1:9" x14ac:dyDescent="0.25">
      <c r="A8" s="287" t="s">
        <v>764</v>
      </c>
      <c r="B8" s="73">
        <v>1974.06</v>
      </c>
    </row>
    <row r="9" spans="1:9" x14ac:dyDescent="0.25">
      <c r="A9" s="1" t="s">
        <v>24</v>
      </c>
      <c r="B9" s="288">
        <v>2194.31</v>
      </c>
      <c r="I9" s="41" t="s">
        <v>876</v>
      </c>
    </row>
    <row r="10" spans="1:9" x14ac:dyDescent="0.25">
      <c r="G10" s="29" t="s">
        <v>775</v>
      </c>
      <c r="H10" s="58">
        <v>501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245</v>
      </c>
      <c r="C4" s="55">
        <v>48</v>
      </c>
      <c r="D4" s="110">
        <v>197</v>
      </c>
    </row>
    <row r="5" spans="1:4" ht="30" customHeight="1" x14ac:dyDescent="0.25">
      <c r="A5" s="274" t="s">
        <v>884</v>
      </c>
      <c r="B5" s="212">
        <v>296</v>
      </c>
      <c r="C5" s="58">
        <v>194</v>
      </c>
      <c r="D5" s="160">
        <v>102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16</v>
      </c>
      <c r="C7" s="58">
        <v>5</v>
      </c>
      <c r="D7" s="160">
        <v>11</v>
      </c>
    </row>
    <row r="8" spans="1:4" x14ac:dyDescent="0.25">
      <c r="A8" s="201" t="s">
        <v>774</v>
      </c>
      <c r="B8" s="72">
        <v>255</v>
      </c>
      <c r="C8" s="61">
        <v>60</v>
      </c>
      <c r="D8" s="111">
        <v>195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65.540540540540533</v>
      </c>
      <c r="C15" s="278">
        <f>D5/B5*100</f>
        <v>34.45945945945946</v>
      </c>
    </row>
    <row r="16" spans="1:4" ht="30" x14ac:dyDescent="0.25">
      <c r="A16" s="279" t="s">
        <v>821</v>
      </c>
      <c r="B16" s="283">
        <f>C4/B4*100</f>
        <v>19.591836734693878</v>
      </c>
      <c r="C16" s="280">
        <f>D4/B4*100</f>
        <v>80.408163265306115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65.540540540540533</v>
      </c>
      <c r="C22" s="278">
        <f t="shared" si="0"/>
        <v>34.45945945945946</v>
      </c>
    </row>
    <row r="23" spans="1:3" ht="30" x14ac:dyDescent="0.25">
      <c r="A23" s="279" t="s">
        <v>858</v>
      </c>
      <c r="B23" s="285">
        <f t="shared" si="0"/>
        <v>19.591836734693878</v>
      </c>
      <c r="C23" s="284">
        <f t="shared" si="0"/>
        <v>80.408163265306115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58.8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80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24</v>
      </c>
      <c r="C6" s="973">
        <v>0</v>
      </c>
      <c r="D6" s="945">
        <v>24</v>
      </c>
      <c r="E6" s="973">
        <v>23</v>
      </c>
      <c r="F6" s="973">
        <v>0</v>
      </c>
      <c r="G6" s="945">
        <v>23</v>
      </c>
      <c r="H6" s="599">
        <v>14</v>
      </c>
      <c r="I6" s="616">
        <v>0</v>
      </c>
      <c r="J6" s="945">
        <v>14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18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0</v>
      </c>
      <c r="C14" s="751">
        <v>9</v>
      </c>
      <c r="D14" s="751">
        <v>13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</v>
      </c>
      <c r="C16" s="1029">
        <v>5</v>
      </c>
      <c r="D16" s="751">
        <v>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78.260869565217391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0</v>
      </c>
      <c r="C23" s="290">
        <f>C14/SUM(C12:C17)*100</f>
        <v>64.285714285714292</v>
      </c>
      <c r="D23" s="290">
        <f>D14/SUM(D12:D17)*100</f>
        <v>68.421052631578945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21.739130434782609</v>
      </c>
      <c r="C25" s="290">
        <f>C16/SUM(C12:C17)*100</f>
        <v>35.714285714285715</v>
      </c>
      <c r="D25" s="290">
        <f>D16/SUM(D12:D17)*100</f>
        <v>31.578947368421051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100</v>
      </c>
      <c r="C7" s="600">
        <v>100</v>
      </c>
      <c r="D7" s="600">
        <v>100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100</v>
      </c>
      <c r="C13" s="697">
        <f t="shared" ref="C13:D13" si="1">IF(ISBLANK(C7),"",C7)</f>
        <v>100</v>
      </c>
      <c r="D13" s="697">
        <f t="shared" si="1"/>
        <v>100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100</v>
      </c>
      <c r="C18" s="697">
        <f t="shared" ref="C18:D18" si="4">IF(ISBLANK(C7),"",C7)</f>
        <v>100</v>
      </c>
      <c r="D18" s="697">
        <f t="shared" si="4"/>
        <v>100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50</v>
      </c>
      <c r="C5" s="611">
        <v>75</v>
      </c>
      <c r="D5" s="1030">
        <v>62.5</v>
      </c>
      <c r="F5" s="28"/>
      <c r="G5" s="693">
        <f>A5</f>
        <v>2020</v>
      </c>
      <c r="H5" s="669">
        <f>IF(ISBLANK(B5),"",B5)</f>
        <v>50</v>
      </c>
      <c r="I5" s="618">
        <f t="shared" ref="H5:I7" si="0">IF(ISBLANK(C5),"",C5)</f>
        <v>75</v>
      </c>
    </row>
    <row r="6" spans="1:10" x14ac:dyDescent="0.25">
      <c r="A6" s="749">
        <v>2021</v>
      </c>
      <c r="B6" s="601">
        <v>66.7</v>
      </c>
      <c r="C6" s="612">
        <v>75</v>
      </c>
      <c r="D6" s="946">
        <v>71.400000000000006</v>
      </c>
      <c r="F6" s="44"/>
      <c r="G6" s="693">
        <f t="shared" ref="G6:G7" si="1">A6</f>
        <v>2021</v>
      </c>
      <c r="H6" s="670">
        <f t="shared" si="0"/>
        <v>66.7</v>
      </c>
      <c r="I6" s="619">
        <f t="shared" si="0"/>
        <v>75</v>
      </c>
    </row>
    <row r="7" spans="1:10" x14ac:dyDescent="0.25">
      <c r="A7" s="750">
        <v>2022</v>
      </c>
      <c r="B7" s="601">
        <v>66.7</v>
      </c>
      <c r="C7" s="612">
        <v>133.30000000000001</v>
      </c>
      <c r="D7" s="946">
        <v>100</v>
      </c>
      <c r="F7" s="44"/>
      <c r="G7" s="693">
        <f t="shared" si="1"/>
        <v>2022</v>
      </c>
      <c r="H7" s="671">
        <f t="shared" si="0"/>
        <v>66.7</v>
      </c>
      <c r="I7" s="620">
        <f t="shared" si="0"/>
        <v>133.30000000000001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50</v>
      </c>
      <c r="I13" s="618">
        <f>IF(ISBLANK(C5),"",C5)</f>
        <v>75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66.7</v>
      </c>
      <c r="I14" s="619">
        <f t="shared" si="3"/>
        <v>75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66.7</v>
      </c>
      <c r="I15" s="620">
        <f t="shared" si="4"/>
        <v>133.30000000000001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Crna Trava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312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1066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3.8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32.799999999999997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-29.1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72.88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56.4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609.79999999999995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1.87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780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586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19</v>
      </c>
      <c r="C63" s="548">
        <f>IF(ISBLANK('DEM2'!C7),"-",'DEM2'!C7)</f>
        <v>20</v>
      </c>
      <c r="D63" s="548"/>
      <c r="E63" s="548">
        <f>IF(ISBLANK('DEM2'!D8),"-",'DEM2'!D8)</f>
        <v>16</v>
      </c>
      <c r="F63" s="548">
        <f>IF(ISBLANK('DEM2'!C8),"-",'DEM2'!C8)</f>
        <v>14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15</v>
      </c>
      <c r="C64" s="317">
        <f>IF(ISBLANK('DEM2'!F7),"-",'DEM2'!F7)</f>
        <v>20</v>
      </c>
      <c r="D64" s="789"/>
      <c r="E64" s="317">
        <f>IF(ISBLANK('DEM2'!G8),"-",'DEM2'!G8)</f>
        <v>18</v>
      </c>
      <c r="F64" s="317">
        <f>IF(ISBLANK('DEM2'!F8),"-",'DEM2'!F8)</f>
        <v>18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7</v>
      </c>
      <c r="C65" s="345">
        <f>IF(ISBLANK('DEM2'!I7),"-",'DEM2'!I7)</f>
        <v>3</v>
      </c>
      <c r="D65" s="393"/>
      <c r="E65" s="345">
        <f>IF(ISBLANK('DEM2'!J8),"-",'DEM2'!J8)</f>
        <v>11</v>
      </c>
      <c r="F65" s="345">
        <f>IF(ISBLANK('DEM2'!I8),"-",'DEM2'!I8)</f>
        <v>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39</v>
      </c>
      <c r="C66" s="317">
        <f>IF(ISBLANK('DEM2'!L7),"-",'DEM2'!L7)</f>
        <v>41</v>
      </c>
      <c r="D66" s="395"/>
      <c r="E66" s="317">
        <f>IF(ISBLANK('DEM2'!M8),"-",'DEM2'!M8)</f>
        <v>44</v>
      </c>
      <c r="F66" s="317">
        <f>IF(ISBLANK('DEM2'!L8),"-",'DEM2'!L8)</f>
        <v>40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40</v>
      </c>
      <c r="C67" s="317">
        <f>IF(ISBLANK('DEM2'!O7),"-",'DEM2'!O7)</f>
        <v>45</v>
      </c>
      <c r="D67" s="395"/>
      <c r="E67" s="317">
        <f>IF(ISBLANK('DEM2'!P8),"-",'DEM2'!P8)</f>
        <v>40</v>
      </c>
      <c r="F67" s="317">
        <f>IF(ISBLANK('DEM2'!O8),"-",'DEM2'!O8)</f>
        <v>43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238</v>
      </c>
      <c r="C68" s="414">
        <f>IF(ISBLANK('DEM2'!R7),"-",'DEM2'!R7)</f>
        <v>324</v>
      </c>
      <c r="D68" s="420"/>
      <c r="E68" s="414">
        <f>IF(ISBLANK('DEM2'!S8),"-",'DEM2'!S8)</f>
        <v>235</v>
      </c>
      <c r="F68" s="414">
        <f>IF(ISBLANK('DEM2'!R8),"-",'DEM2'!R8)</f>
        <v>329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499</v>
      </c>
      <c r="C69" s="463">
        <f>IF(ISBLANK('DEM2'!U7),"-",'DEM2'!U7)</f>
        <v>547</v>
      </c>
      <c r="D69" s="799"/>
      <c r="E69" s="463">
        <f>IF(ISBLANK('DEM2'!V8),"-",'DEM2'!V8)</f>
        <v>499</v>
      </c>
      <c r="F69" s="463">
        <f>IF(ISBLANK('DEM2'!U8),"-",'DEM2'!U8)</f>
        <v>567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804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286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26.8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59667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123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130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53.6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162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37.1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21.2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225731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211755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96542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36880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90565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153273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143783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191771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179898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17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471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2763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255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174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501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245</v>
      </c>
      <c r="C300" s="808">
        <f>IF(ISBLANK(POLJ3!C4),"-",POLJ3!C4)</f>
        <v>48</v>
      </c>
      <c r="D300" s="1104">
        <f>IF(ISBLANK(POLJ3!D4),"-",POLJ3!D4)</f>
        <v>197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296</v>
      </c>
      <c r="C301" s="789">
        <f>IF(ISBLANK(POLJ3!C5),"-",POLJ3!C5)</f>
        <v>194</v>
      </c>
      <c r="D301" s="1105">
        <f>IF(ISBLANK(POLJ3!D5),"-",POLJ3!D5)</f>
        <v>102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16</v>
      </c>
      <c r="C303" s="791">
        <f>IF(ISBLANK(POLJ3!C7),"-",POLJ3!C7)</f>
        <v>5</v>
      </c>
      <c r="D303" s="1107">
        <f>IF(ISBLANK(POLJ3!D7),"-",POLJ3!D7)</f>
        <v>11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255</v>
      </c>
      <c r="C304" s="807">
        <f>IF(ISBLANK(POLJ3!C8),"-",POLJ3!C8)</f>
        <v>60</v>
      </c>
      <c r="D304" s="1108">
        <f>IF(ISBLANK(POLJ3!D8),"-",POLJ3!D8)</f>
        <v>195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2.2999999999999998</v>
      </c>
      <c r="C310" s="1109"/>
      <c r="D310" s="3"/>
      <c r="E310" s="5"/>
      <c r="F310" s="5"/>
      <c r="G310" s="815" t="s">
        <v>765</v>
      </c>
      <c r="H310" s="816">
        <f>IF(ISBLANK(POLJ2!H3),"-",POLJ2!H3)</f>
        <v>309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170.26</v>
      </c>
      <c r="C311" s="1120"/>
      <c r="D311" s="3"/>
      <c r="E311" s="5"/>
      <c r="F311" s="5"/>
      <c r="G311" s="810" t="s">
        <v>766</v>
      </c>
      <c r="H311" s="248">
        <f>IF(ISBLANK(POLJ2!H4),"-",POLJ2!H4)</f>
        <v>142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44.81</v>
      </c>
      <c r="C312" s="1120"/>
      <c r="D312" s="3"/>
      <c r="E312" s="5"/>
      <c r="F312" s="5"/>
      <c r="G312" s="810" t="s">
        <v>767</v>
      </c>
      <c r="H312" s="248">
        <f>IF(ISBLANK(POLJ2!H5),"-",POLJ2!H5)</f>
        <v>1288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1.87</v>
      </c>
      <c r="C313" s="1120"/>
      <c r="D313" s="3"/>
      <c r="E313" s="5"/>
      <c r="F313" s="5"/>
      <c r="G313" s="812" t="s">
        <v>768</v>
      </c>
      <c r="H313" s="249">
        <f>IF(ISBLANK(POLJ2!H6),"-",POLJ2!H6)</f>
        <v>5016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1.01</v>
      </c>
      <c r="C314" s="1120"/>
      <c r="D314" s="3"/>
      <c r="E314" s="5"/>
      <c r="F314" s="5"/>
      <c r="G314" s="814" t="s">
        <v>16</v>
      </c>
      <c r="H314" s="817">
        <f>IF(ISBLANK(POLJ2!H7),"-",POLJ2!H7)</f>
        <v>6755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1974.06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2194.31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58.8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14</v>
      </c>
      <c r="I364" s="808">
        <f>IF(ISBLANK(OBRAZ2!I6),"-",OBRAZ2!I6)</f>
        <v>0</v>
      </c>
      <c r="J364" s="808">
        <f>IF(ISBLANK(OBRAZ2!J6),"-",OBRAZ2!J6)</f>
        <v>14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80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78.260869565217391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0</v>
      </c>
      <c r="I377" s="851">
        <f>IF(ISBLANK(OBRAZ2!C14),"-",OBRAZ2!C23)</f>
        <v>64.285714285714292</v>
      </c>
      <c r="J377" s="851">
        <f>IF(ISBLANK(OBRAZ2!D14),"-",OBRAZ2!D23)</f>
        <v>68.421052631578945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21.739130434782609</v>
      </c>
      <c r="I379" s="851">
        <f>IF(ISBLANK(OBRAZ2!C16),"-",OBRAZ2!C25)</f>
        <v>35.714285714285715</v>
      </c>
      <c r="J379" s="851">
        <f>IF(ISBLANK(OBRAZ2!D16),"-",OBRAZ2!D25)</f>
        <v>31.578947368421051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66.7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14.3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24.2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44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3.1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5.6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6.2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0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248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23.3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248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1050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56.8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56.8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0.9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85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8.9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15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27.3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2.2999999999999998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16.7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70.099999999999994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42.1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166.249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1.9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>
        <f>IF(ISBLANK(SAOBINFR1!B12),"-",SAOBINFR1!B12)</f>
        <v>23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>
        <f>IF(ISBLANK(SAOBINFR1!B5),"-",SAOBINFR1!B5)</f>
        <v>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>
        <f>IF(ISBLANK(SAOBINFR1!B6),"-",SAOBINFR1!B6)</f>
        <v>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>
        <f>IF(ISBLANK(SAOBINFR1!B7),"-",SAOBINFR1!B7)</f>
        <v>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>
        <f>IF(ISBLANK(SAOBINFR1!B8),"-",SAOBINFR1!B8)</f>
        <v>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19206.650000000001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62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</v>
      </c>
      <c r="D6" s="612">
        <v>0</v>
      </c>
      <c r="E6" s="612">
        <v>1</v>
      </c>
      <c r="F6" s="1033">
        <v>4</v>
      </c>
      <c r="G6" s="612">
        <v>0</v>
      </c>
      <c r="H6" s="980">
        <v>4</v>
      </c>
      <c r="I6" s="1034">
        <v>27.6</v>
      </c>
      <c r="J6" s="612">
        <v>0</v>
      </c>
      <c r="K6" s="1035">
        <v>47.1</v>
      </c>
      <c r="L6" s="1033">
        <v>14</v>
      </c>
      <c r="M6" s="612">
        <v>7</v>
      </c>
      <c r="N6" s="1028">
        <v>7</v>
      </c>
      <c r="O6" s="1034">
        <v>84.8</v>
      </c>
      <c r="P6" s="612">
        <v>73.7</v>
      </c>
      <c r="Q6" s="1028">
        <v>100</v>
      </c>
      <c r="R6" s="1033">
        <v>5</v>
      </c>
      <c r="S6" s="612">
        <v>3</v>
      </c>
      <c r="T6" s="1035">
        <v>2</v>
      </c>
    </row>
    <row r="7" spans="1:20" x14ac:dyDescent="0.25">
      <c r="A7" s="286">
        <v>2021</v>
      </c>
      <c r="B7" s="602">
        <v>1</v>
      </c>
      <c r="C7" s="601">
        <v>1</v>
      </c>
      <c r="D7" s="612">
        <v>0</v>
      </c>
      <c r="E7" s="612">
        <v>1</v>
      </c>
      <c r="F7" s="1033">
        <v>3</v>
      </c>
      <c r="G7" s="612">
        <v>1</v>
      </c>
      <c r="H7" s="980">
        <v>2</v>
      </c>
      <c r="I7" s="1034">
        <v>30</v>
      </c>
      <c r="J7" s="612">
        <v>20</v>
      </c>
      <c r="K7" s="1035">
        <v>40</v>
      </c>
      <c r="L7" s="1033">
        <v>6</v>
      </c>
      <c r="M7" s="612">
        <v>4</v>
      </c>
      <c r="N7" s="1028">
        <v>2</v>
      </c>
      <c r="O7" s="1034">
        <v>35.299999999999997</v>
      </c>
      <c r="P7" s="612">
        <v>57.1</v>
      </c>
      <c r="Q7" s="1028">
        <v>20</v>
      </c>
      <c r="R7" s="1033">
        <v>5</v>
      </c>
      <c r="S7" s="612">
        <v>3</v>
      </c>
      <c r="T7" s="1035">
        <v>2</v>
      </c>
    </row>
    <row r="8" spans="1:20" x14ac:dyDescent="0.25">
      <c r="A8" s="219">
        <v>2022</v>
      </c>
      <c r="B8" s="617">
        <v>1</v>
      </c>
      <c r="C8" s="947">
        <v>1</v>
      </c>
      <c r="D8" s="981">
        <v>0</v>
      </c>
      <c r="E8" s="981">
        <v>1</v>
      </c>
      <c r="F8" s="1036">
        <v>5</v>
      </c>
      <c r="G8" s="981">
        <v>4</v>
      </c>
      <c r="H8" s="979">
        <v>1</v>
      </c>
      <c r="I8" s="754">
        <v>58.8</v>
      </c>
      <c r="J8" s="981">
        <v>88.9</v>
      </c>
      <c r="K8" s="1037">
        <v>25</v>
      </c>
      <c r="L8" s="1036">
        <v>8</v>
      </c>
      <c r="M8" s="981">
        <v>3</v>
      </c>
      <c r="N8" s="691">
        <v>5</v>
      </c>
      <c r="O8" s="754">
        <v>80</v>
      </c>
      <c r="P8" s="981">
        <v>85.7</v>
      </c>
      <c r="Q8" s="691">
        <v>76.900000000000006</v>
      </c>
      <c r="R8" s="1036">
        <v>6</v>
      </c>
      <c r="S8" s="981">
        <v>4</v>
      </c>
      <c r="T8" s="1037">
        <v>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66.7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14.3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24.2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81.818181818181827</v>
      </c>
      <c r="C21" s="739">
        <f>B10/(B7+B10)*100</f>
        <v>18.181818181818183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73.333333333333329</v>
      </c>
      <c r="C22" s="739">
        <f>B11/(B8+B11)*100</f>
        <v>26.666666666666668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81.818181818181827</v>
      </c>
      <c r="C26" s="739">
        <f>C21</f>
        <v>18.181818181818183</v>
      </c>
    </row>
    <row r="27" spans="1:10" ht="24.75" x14ac:dyDescent="0.25">
      <c r="A27" s="742" t="s">
        <v>1407</v>
      </c>
      <c r="B27" s="739">
        <f>B22</f>
        <v>73.333333333333329</v>
      </c>
      <c r="C27" s="739">
        <f>C22</f>
        <v>26.666666666666668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1</v>
      </c>
      <c r="D5" s="914" t="s">
        <v>5</v>
      </c>
      <c r="E5" s="211"/>
      <c r="F5" s="125">
        <v>2021</v>
      </c>
      <c r="G5" s="70">
        <v>1</v>
      </c>
      <c r="H5" s="55">
        <v>0</v>
      </c>
      <c r="I5" s="110">
        <v>1</v>
      </c>
      <c r="J5" s="70">
        <v>2</v>
      </c>
      <c r="K5" s="55">
        <v>0</v>
      </c>
      <c r="L5" s="110">
        <v>2</v>
      </c>
      <c r="M5" s="70">
        <v>11</v>
      </c>
      <c r="N5" s="55">
        <v>13</v>
      </c>
      <c r="O5" s="70">
        <v>3</v>
      </c>
      <c r="P5" s="110">
        <v>6</v>
      </c>
    </row>
    <row r="6" spans="1:16" x14ac:dyDescent="0.25">
      <c r="A6" s="923" t="s">
        <v>259</v>
      </c>
      <c r="B6" s="1096">
        <v>0</v>
      </c>
      <c r="C6" s="1097">
        <v>2</v>
      </c>
      <c r="D6" s="915" t="s">
        <v>5</v>
      </c>
      <c r="E6" s="254"/>
      <c r="F6" s="125">
        <v>2022</v>
      </c>
      <c r="G6" s="212">
        <v>1</v>
      </c>
      <c r="H6" s="58">
        <v>0</v>
      </c>
      <c r="I6" s="160">
        <v>1</v>
      </c>
      <c r="J6" s="212">
        <v>2</v>
      </c>
      <c r="K6" s="58">
        <v>0</v>
      </c>
      <c r="L6" s="160">
        <v>2</v>
      </c>
      <c r="M6" s="212">
        <v>9</v>
      </c>
      <c r="N6" s="58">
        <v>11</v>
      </c>
      <c r="O6" s="212">
        <v>2</v>
      </c>
      <c r="P6" s="160">
        <v>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0</v>
      </c>
      <c r="I7" s="169">
        <v>1</v>
      </c>
      <c r="J7" s="167"/>
      <c r="K7" s="94"/>
      <c r="L7" s="169"/>
      <c r="M7" s="167">
        <v>16</v>
      </c>
      <c r="N7" s="94">
        <v>13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102.7</v>
      </c>
      <c r="C5" s="611">
        <v>89.5</v>
      </c>
      <c r="D5" s="945">
        <v>116.7</v>
      </c>
      <c r="E5" s="610"/>
      <c r="F5" s="611"/>
      <c r="G5" s="945"/>
      <c r="H5" s="610"/>
      <c r="I5" s="611"/>
      <c r="J5" s="945"/>
      <c r="K5" s="610">
        <v>3</v>
      </c>
      <c r="L5" s="611">
        <v>1</v>
      </c>
      <c r="M5" s="945">
        <v>2</v>
      </c>
      <c r="N5" s="610">
        <v>75</v>
      </c>
      <c r="O5" s="611">
        <v>100</v>
      </c>
      <c r="P5" s="945">
        <v>66.7</v>
      </c>
      <c r="Q5" s="610">
        <v>2.7</v>
      </c>
      <c r="R5" s="611">
        <v>5.5</v>
      </c>
      <c r="S5" s="945">
        <v>0</v>
      </c>
    </row>
    <row r="6" spans="1:19" x14ac:dyDescent="0.25">
      <c r="A6" s="286">
        <v>2021</v>
      </c>
      <c r="B6" s="457">
        <v>94.3</v>
      </c>
      <c r="C6" s="458">
        <v>95</v>
      </c>
      <c r="D6" s="976">
        <v>93.3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</v>
      </c>
      <c r="L6" s="458">
        <v>5</v>
      </c>
      <c r="M6" s="976">
        <v>2</v>
      </c>
      <c r="N6" s="457">
        <v>175</v>
      </c>
      <c r="O6" s="458">
        <v>150</v>
      </c>
      <c r="P6" s="976">
        <v>200</v>
      </c>
      <c r="Q6" s="457">
        <v>5.3</v>
      </c>
      <c r="R6" s="458">
        <v>5.9</v>
      </c>
      <c r="S6" s="976">
        <v>4.8</v>
      </c>
    </row>
    <row r="7" spans="1:19" x14ac:dyDescent="0.25">
      <c r="A7" s="286">
        <v>2022</v>
      </c>
      <c r="B7" s="601">
        <v>66.7</v>
      </c>
      <c r="C7" s="612">
        <v>55.6</v>
      </c>
      <c r="D7" s="980">
        <v>77.8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</v>
      </c>
      <c r="L7" s="612">
        <v>0</v>
      </c>
      <c r="M7" s="980">
        <v>1</v>
      </c>
      <c r="N7" s="601">
        <v>14.3</v>
      </c>
      <c r="O7" s="612">
        <v>0</v>
      </c>
      <c r="P7" s="980">
        <v>25</v>
      </c>
      <c r="Q7" s="601">
        <v>24.2</v>
      </c>
      <c r="R7" s="612">
        <v>28.6</v>
      </c>
      <c r="S7" s="980">
        <v>21.1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3.1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96542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90565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65</v>
      </c>
      <c r="F5" s="616">
        <v>47</v>
      </c>
      <c r="G5" s="945">
        <v>18</v>
      </c>
      <c r="H5" s="616">
        <v>0</v>
      </c>
      <c r="I5" s="616">
        <v>0</v>
      </c>
      <c r="J5" s="616">
        <v>0</v>
      </c>
      <c r="K5" s="217">
        <f>SUM(B5,E5,H5)</f>
        <v>65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55</v>
      </c>
      <c r="F6" s="612">
        <v>40</v>
      </c>
      <c r="G6" s="946">
        <v>15</v>
      </c>
      <c r="H6" s="601">
        <v>0</v>
      </c>
      <c r="I6" s="612">
        <v>0</v>
      </c>
      <c r="J6" s="612">
        <v>0</v>
      </c>
      <c r="K6" s="218">
        <f>SUM(B6,E6,H6)</f>
        <v>55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44</v>
      </c>
      <c r="F7" s="612">
        <v>30</v>
      </c>
      <c r="G7" s="946">
        <v>14</v>
      </c>
      <c r="H7" s="601">
        <v>0</v>
      </c>
      <c r="I7" s="612">
        <v>0</v>
      </c>
      <c r="J7" s="612">
        <v>0</v>
      </c>
      <c r="K7" s="218">
        <f>SUM(B7,E7,H7)</f>
        <v>44</v>
      </c>
      <c r="M7" s="106" t="s">
        <v>285</v>
      </c>
      <c r="N7" s="220">
        <f>IF(ISBLANK(G7),"",G7)</f>
        <v>14</v>
      </c>
      <c r="O7" s="107">
        <f>IF(ISBLANK(F7),"",F7)</f>
        <v>30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14</v>
      </c>
      <c r="O14" s="107">
        <f>IF(ISBLANK(F7),"",F7)</f>
        <v>30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25</v>
      </c>
      <c r="F21" s="616">
        <v>14</v>
      </c>
      <c r="G21" s="945">
        <v>11</v>
      </c>
      <c r="H21" s="616">
        <v>0</v>
      </c>
      <c r="I21" s="616">
        <v>0</v>
      </c>
      <c r="J21" s="616">
        <v>0</v>
      </c>
      <c r="K21" s="217">
        <f>SUM(B21,E21,H21)</f>
        <v>25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5</v>
      </c>
      <c r="C22" s="1028">
        <v>3</v>
      </c>
      <c r="D22" s="980">
        <v>2</v>
      </c>
      <c r="E22" s="1034">
        <v>23</v>
      </c>
      <c r="F22" s="1028">
        <v>17</v>
      </c>
      <c r="G22" s="980">
        <v>6</v>
      </c>
      <c r="H22" s="1034">
        <v>0</v>
      </c>
      <c r="I22" s="1028">
        <v>0</v>
      </c>
      <c r="J22" s="1028">
        <v>0</v>
      </c>
      <c r="K22" s="218">
        <f>SUM(B22,E22,H22)</f>
        <v>28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23</v>
      </c>
      <c r="F23" s="1028">
        <v>17</v>
      </c>
      <c r="G23" s="980">
        <v>6</v>
      </c>
      <c r="H23" s="1034">
        <v>0</v>
      </c>
      <c r="I23" s="1028">
        <v>0</v>
      </c>
      <c r="J23" s="1028">
        <v>0</v>
      </c>
      <c r="K23" s="218">
        <f>SUM(B23,E23,H23)</f>
        <v>23</v>
      </c>
      <c r="M23" s="106" t="s">
        <v>285</v>
      </c>
      <c r="N23" s="220">
        <f>IF(ISBLANK(G23),"",G23)</f>
        <v>6</v>
      </c>
      <c r="O23" s="107">
        <f>IF(ISBLANK(F23),"",F23)</f>
        <v>17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6</v>
      </c>
      <c r="O30" s="107">
        <f>IF(ISBLANK(F23),"",F23)</f>
        <v>17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36880</v>
      </c>
      <c r="D5" s="253"/>
    </row>
    <row r="6" spans="1:4" ht="30" x14ac:dyDescent="0.25">
      <c r="A6" s="686" t="s">
        <v>474</v>
      </c>
      <c r="B6" s="617">
        <v>59662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4.2</v>
      </c>
      <c r="J5" s="611">
        <v>4.5999999999999996</v>
      </c>
      <c r="K5" s="945">
        <v>3.2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2.5</v>
      </c>
      <c r="J6" s="458">
        <v>3.4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3.1</v>
      </c>
      <c r="J7" s="612">
        <v>2.1</v>
      </c>
      <c r="K7" s="980">
        <v>5.6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0</v>
      </c>
      <c r="C5" s="207">
        <v>0</v>
      </c>
      <c r="G5" s="113"/>
      <c r="H5" s="174" t="s">
        <v>586</v>
      </c>
      <c r="I5" s="207">
        <v>0</v>
      </c>
      <c r="J5" s="207">
        <v>1</v>
      </c>
    </row>
    <row r="6" spans="1:13" ht="15" customHeight="1" x14ac:dyDescent="0.25">
      <c r="A6" s="175" t="s">
        <v>587</v>
      </c>
      <c r="B6" s="208">
        <v>152</v>
      </c>
      <c r="C6" s="208">
        <v>25</v>
      </c>
      <c r="G6" s="113"/>
      <c r="H6" s="175" t="s">
        <v>587</v>
      </c>
      <c r="I6" s="208">
        <v>23</v>
      </c>
      <c r="J6" s="208">
        <v>5</v>
      </c>
    </row>
    <row r="7" spans="1:13" ht="15" customHeight="1" x14ac:dyDescent="0.25">
      <c r="A7" s="175" t="s">
        <v>588</v>
      </c>
      <c r="B7" s="208">
        <v>229</v>
      </c>
      <c r="C7" s="208">
        <v>138</v>
      </c>
      <c r="G7" s="113"/>
      <c r="H7" s="175" t="s">
        <v>588</v>
      </c>
      <c r="I7" s="208">
        <v>93</v>
      </c>
      <c r="J7" s="208">
        <v>38</v>
      </c>
    </row>
    <row r="8" spans="1:13" ht="15" customHeight="1" x14ac:dyDescent="0.25">
      <c r="A8" s="175" t="s">
        <v>589</v>
      </c>
      <c r="B8" s="208">
        <v>172</v>
      </c>
      <c r="C8" s="208">
        <v>238</v>
      </c>
      <c r="G8" s="113"/>
      <c r="H8" s="175" t="s">
        <v>589</v>
      </c>
      <c r="I8" s="208">
        <v>132</v>
      </c>
      <c r="J8" s="208">
        <v>143</v>
      </c>
    </row>
    <row r="9" spans="1:13" ht="15" customHeight="1" x14ac:dyDescent="0.25">
      <c r="A9" s="175" t="s">
        <v>590</v>
      </c>
      <c r="B9" s="208">
        <v>178</v>
      </c>
      <c r="C9" s="208">
        <v>331</v>
      </c>
      <c r="G9" s="113"/>
      <c r="H9" s="175" t="s">
        <v>590</v>
      </c>
      <c r="I9" s="208">
        <v>174</v>
      </c>
      <c r="J9" s="208">
        <v>290</v>
      </c>
    </row>
    <row r="10" spans="1:13" ht="15" customHeight="1" x14ac:dyDescent="0.25">
      <c r="A10" s="175" t="s">
        <v>591</v>
      </c>
      <c r="B10" s="208">
        <v>21</v>
      </c>
      <c r="C10" s="208">
        <v>33</v>
      </c>
      <c r="G10" s="113"/>
      <c r="H10" s="175" t="s">
        <v>591</v>
      </c>
      <c r="I10" s="208">
        <v>15</v>
      </c>
      <c r="J10" s="208">
        <v>20</v>
      </c>
    </row>
    <row r="11" spans="1:13" ht="15" customHeight="1" x14ac:dyDescent="0.25">
      <c r="A11" s="176" t="s">
        <v>592</v>
      </c>
      <c r="B11" s="209">
        <v>15</v>
      </c>
      <c r="C11" s="209">
        <v>29</v>
      </c>
      <c r="G11" s="113"/>
      <c r="H11" s="176" t="s">
        <v>592</v>
      </c>
      <c r="I11" s="209">
        <v>28</v>
      </c>
      <c r="J11" s="209">
        <v>37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0</v>
      </c>
      <c r="C17" s="178">
        <f>IF(ISBLANK(C5),"0",C5)</f>
        <v>0</v>
      </c>
      <c r="G17" s="113"/>
      <c r="H17" s="174" t="s">
        <v>586</v>
      </c>
      <c r="I17" s="177">
        <f>IF(ISBLANK(I5),"0",I5)</f>
        <v>0</v>
      </c>
      <c r="J17" s="178">
        <f>IF(ISBLANK(J5),"0",J5)</f>
        <v>1</v>
      </c>
    </row>
    <row r="18" spans="1:13" ht="15" customHeight="1" x14ac:dyDescent="0.25">
      <c r="A18" s="175" t="s">
        <v>587</v>
      </c>
      <c r="B18" s="179">
        <f t="shared" ref="B18:C18" si="0">IF(ISBLANK(B6),"0",B6)</f>
        <v>152</v>
      </c>
      <c r="C18" s="180">
        <f t="shared" si="0"/>
        <v>25</v>
      </c>
      <c r="G18" s="113"/>
      <c r="H18" s="175" t="s">
        <v>587</v>
      </c>
      <c r="I18" s="179">
        <f t="shared" ref="I18:J18" si="1">IF(ISBLANK(I6),"0",I6)</f>
        <v>23</v>
      </c>
      <c r="J18" s="180">
        <f t="shared" si="1"/>
        <v>5</v>
      </c>
    </row>
    <row r="19" spans="1:13" ht="15" customHeight="1" x14ac:dyDescent="0.25">
      <c r="A19" s="175" t="s">
        <v>588</v>
      </c>
      <c r="B19" s="179">
        <f t="shared" ref="B19:C19" si="2">IF(ISBLANK(B7),"0",B7)</f>
        <v>229</v>
      </c>
      <c r="C19" s="180">
        <f t="shared" si="2"/>
        <v>138</v>
      </c>
      <c r="G19" s="113"/>
      <c r="H19" s="175" t="s">
        <v>588</v>
      </c>
      <c r="I19" s="179">
        <f t="shared" ref="I19:J19" si="3">IF(ISBLANK(I7),"0",I7)</f>
        <v>93</v>
      </c>
      <c r="J19" s="180">
        <f t="shared" si="3"/>
        <v>38</v>
      </c>
    </row>
    <row r="20" spans="1:13" ht="15" customHeight="1" x14ac:dyDescent="0.25">
      <c r="A20" s="175" t="s">
        <v>589</v>
      </c>
      <c r="B20" s="179">
        <f t="shared" ref="B20:C20" si="4">IF(ISBLANK(B8),"0",B8)</f>
        <v>172</v>
      </c>
      <c r="C20" s="180">
        <f t="shared" si="4"/>
        <v>238</v>
      </c>
      <c r="G20" s="113"/>
      <c r="H20" s="175" t="s">
        <v>589</v>
      </c>
      <c r="I20" s="179">
        <f t="shared" ref="I20:J20" si="5">IF(ISBLANK(I8),"0",I8)</f>
        <v>132</v>
      </c>
      <c r="J20" s="180">
        <f t="shared" si="5"/>
        <v>143</v>
      </c>
    </row>
    <row r="21" spans="1:13" ht="15" customHeight="1" x14ac:dyDescent="0.25">
      <c r="A21" s="175" t="s">
        <v>590</v>
      </c>
      <c r="B21" s="179">
        <f t="shared" ref="B21:C21" si="6">IF(ISBLANK(B9),"0",B9)</f>
        <v>178</v>
      </c>
      <c r="C21" s="180">
        <f t="shared" si="6"/>
        <v>331</v>
      </c>
      <c r="G21" s="113"/>
      <c r="H21" s="175" t="s">
        <v>590</v>
      </c>
      <c r="I21" s="179">
        <f t="shared" ref="I21:J21" si="7">IF(ISBLANK(I9),"0",I9)</f>
        <v>174</v>
      </c>
      <c r="J21" s="180">
        <f t="shared" si="7"/>
        <v>290</v>
      </c>
    </row>
    <row r="22" spans="1:13" ht="15" customHeight="1" x14ac:dyDescent="0.25">
      <c r="A22" s="175" t="s">
        <v>591</v>
      </c>
      <c r="B22" s="179">
        <f t="shared" ref="B22:C22" si="8">IF(ISBLANK(B10),"0",B10)</f>
        <v>21</v>
      </c>
      <c r="C22" s="180">
        <f t="shared" si="8"/>
        <v>33</v>
      </c>
      <c r="G22" s="113"/>
      <c r="H22" s="175" t="s">
        <v>591</v>
      </c>
      <c r="I22" s="179">
        <f t="shared" ref="I22:J22" si="9">IF(ISBLANK(I10),"0",I10)</f>
        <v>15</v>
      </c>
      <c r="J22" s="180">
        <f t="shared" si="9"/>
        <v>20</v>
      </c>
    </row>
    <row r="23" spans="1:13" ht="15" customHeight="1" x14ac:dyDescent="0.25">
      <c r="A23" s="176" t="s">
        <v>592</v>
      </c>
      <c r="B23" s="181">
        <f t="shared" ref="B23:C23" si="10">IF(ISBLANK(B11),"0",B11)</f>
        <v>15</v>
      </c>
      <c r="C23" s="182">
        <f t="shared" si="10"/>
        <v>29</v>
      </c>
      <c r="G23" s="113"/>
      <c r="H23" s="176" t="s">
        <v>592</v>
      </c>
      <c r="I23" s="181">
        <f t="shared" ref="I23:J23" si="11">IF(ISBLANK(I11),"0",I11)</f>
        <v>28</v>
      </c>
      <c r="J23" s="182">
        <f t="shared" si="11"/>
        <v>37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</v>
      </c>
      <c r="C29" s="184">
        <f>C17/SUM(C17:C23)*100</f>
        <v>0</v>
      </c>
      <c r="D29" s="253"/>
      <c r="E29" s="253"/>
      <c r="G29" s="113"/>
      <c r="H29" s="174" t="s">
        <v>593</v>
      </c>
      <c r="I29" s="184">
        <f>I17/SUM(I17:I23)*100</f>
        <v>0</v>
      </c>
      <c r="J29" s="184">
        <f>J17/SUM(J17:J23)*100</f>
        <v>0.18726591760299627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19.81747066492829</v>
      </c>
      <c r="C30" s="185">
        <f>C18/SUM(C17:C23)*100</f>
        <v>3.1486146095717884</v>
      </c>
      <c r="D30" s="253"/>
      <c r="E30" s="253"/>
      <c r="G30" s="113"/>
      <c r="H30" s="175" t="s">
        <v>594</v>
      </c>
      <c r="I30" s="185">
        <f>I18/SUM(I17:I23)*100</f>
        <v>4.946236559139785</v>
      </c>
      <c r="J30" s="185">
        <f>J18/SUM(J17:J23)*100</f>
        <v>0.93632958801498134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29.856584093872229</v>
      </c>
      <c r="C31" s="185">
        <f>C19/SUM(C17:C23)*100</f>
        <v>17.380352644836272</v>
      </c>
      <c r="D31" s="253"/>
      <c r="E31" s="253"/>
      <c r="G31" s="113"/>
      <c r="H31" s="175" t="s">
        <v>595</v>
      </c>
      <c r="I31" s="185">
        <f>I19/SUM(I17:I23)*100</f>
        <v>20</v>
      </c>
      <c r="J31" s="185">
        <f>J19/SUM(J17:J23)*100</f>
        <v>7.1161048689138573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22.425032594524119</v>
      </c>
      <c r="C32" s="185">
        <f>C20/SUM(C17:C23)*100</f>
        <v>29.974811083123427</v>
      </c>
      <c r="D32" s="253"/>
      <c r="E32" s="253"/>
      <c r="G32" s="113"/>
      <c r="H32" s="175" t="s">
        <v>596</v>
      </c>
      <c r="I32" s="185">
        <f>I20/SUM(I17:I23)*100</f>
        <v>28.387096774193548</v>
      </c>
      <c r="J32" s="185">
        <f>J20/SUM(J17:J23)*100</f>
        <v>26.779026217228463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23.207301173402868</v>
      </c>
      <c r="C33" s="185">
        <f>C21/SUM(C17:C23)*100</f>
        <v>41.687657430730482</v>
      </c>
      <c r="D33" s="253"/>
      <c r="E33" s="253"/>
      <c r="G33" s="113"/>
      <c r="H33" s="175" t="s">
        <v>597</v>
      </c>
      <c r="I33" s="185">
        <f>I21/SUM(I17:I23)*100</f>
        <v>37.41935483870968</v>
      </c>
      <c r="J33" s="185">
        <f>J21/SUM(J17:J23)*100</f>
        <v>54.307116104868911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2.737940026075619</v>
      </c>
      <c r="C34" s="185">
        <f>C22/SUM(C17:C23)*100</f>
        <v>4.1561712846347607</v>
      </c>
      <c r="D34" s="253"/>
      <c r="E34" s="253"/>
      <c r="G34" s="113"/>
      <c r="H34" s="175" t="s">
        <v>598</v>
      </c>
      <c r="I34" s="185">
        <f>I22/SUM(I17:I23)*100</f>
        <v>3.225806451612903</v>
      </c>
      <c r="J34" s="185">
        <f>J22/SUM(J17:J23)*100</f>
        <v>3.7453183520599254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1.955671447196871</v>
      </c>
      <c r="C35" s="186">
        <f>C23/SUM(C17:C23)*100</f>
        <v>3.6523929471032743</v>
      </c>
      <c r="D35" s="253"/>
      <c r="E35" s="253"/>
      <c r="G35" s="113"/>
      <c r="H35" s="176" t="s">
        <v>599</v>
      </c>
      <c r="I35" s="186">
        <f>I23/SUM(I17:I23)*100</f>
        <v>6.021505376344086</v>
      </c>
      <c r="J35" s="186">
        <f>J23/SUM(J17:J23)*100</f>
        <v>6.9288389513108619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</v>
      </c>
      <c r="C41" s="184">
        <f t="shared" si="12"/>
        <v>0</v>
      </c>
      <c r="G41" s="113"/>
      <c r="H41" s="174" t="s">
        <v>601</v>
      </c>
      <c r="I41" s="184">
        <f t="shared" ref="I41:J41" si="13">I29</f>
        <v>0</v>
      </c>
      <c r="J41" s="184">
        <f t="shared" si="13"/>
        <v>0.18726591760299627</v>
      </c>
    </row>
    <row r="42" spans="1:12" x14ac:dyDescent="0.25">
      <c r="A42" s="175" t="s">
        <v>602</v>
      </c>
      <c r="B42" s="185">
        <f t="shared" si="12"/>
        <v>19.81747066492829</v>
      </c>
      <c r="C42" s="185">
        <f t="shared" si="12"/>
        <v>3.1486146095717884</v>
      </c>
      <c r="G42" s="113"/>
      <c r="H42" s="175" t="s">
        <v>602</v>
      </c>
      <c r="I42" s="185">
        <f t="shared" ref="I42:J42" si="14">I30</f>
        <v>4.946236559139785</v>
      </c>
      <c r="J42" s="185">
        <f t="shared" si="14"/>
        <v>0.93632958801498134</v>
      </c>
    </row>
    <row r="43" spans="1:12" x14ac:dyDescent="0.25">
      <c r="A43" s="175" t="s">
        <v>603</v>
      </c>
      <c r="B43" s="185">
        <f t="shared" si="12"/>
        <v>29.856584093872229</v>
      </c>
      <c r="C43" s="185">
        <f t="shared" si="12"/>
        <v>17.380352644836272</v>
      </c>
      <c r="G43" s="113"/>
      <c r="H43" s="175" t="s">
        <v>603</v>
      </c>
      <c r="I43" s="185">
        <f t="shared" ref="I43:J43" si="15">I31</f>
        <v>20</v>
      </c>
      <c r="J43" s="185">
        <f t="shared" si="15"/>
        <v>7.1161048689138573</v>
      </c>
    </row>
    <row r="44" spans="1:12" x14ac:dyDescent="0.25">
      <c r="A44" s="175" t="s">
        <v>604</v>
      </c>
      <c r="B44" s="185">
        <f t="shared" si="12"/>
        <v>22.425032594524119</v>
      </c>
      <c r="C44" s="185">
        <f t="shared" si="12"/>
        <v>29.974811083123427</v>
      </c>
      <c r="G44" s="113"/>
      <c r="H44" s="175" t="s">
        <v>604</v>
      </c>
      <c r="I44" s="185">
        <f t="shared" ref="I44:J44" si="16">I32</f>
        <v>28.387096774193548</v>
      </c>
      <c r="J44" s="185">
        <f t="shared" si="16"/>
        <v>26.779026217228463</v>
      </c>
    </row>
    <row r="45" spans="1:12" x14ac:dyDescent="0.25">
      <c r="A45" s="175" t="s">
        <v>605</v>
      </c>
      <c r="B45" s="185">
        <f t="shared" si="12"/>
        <v>23.207301173402868</v>
      </c>
      <c r="C45" s="185">
        <f t="shared" si="12"/>
        <v>41.687657430730482</v>
      </c>
      <c r="G45" s="113"/>
      <c r="H45" s="175" t="s">
        <v>605</v>
      </c>
      <c r="I45" s="185">
        <f t="shared" ref="I45:J45" si="17">I33</f>
        <v>37.41935483870968</v>
      </c>
      <c r="J45" s="185">
        <f t="shared" si="17"/>
        <v>54.307116104868911</v>
      </c>
    </row>
    <row r="46" spans="1:12" x14ac:dyDescent="0.25">
      <c r="A46" s="175" t="s">
        <v>606</v>
      </c>
      <c r="B46" s="185">
        <f t="shared" si="12"/>
        <v>2.737940026075619</v>
      </c>
      <c r="C46" s="185">
        <f t="shared" si="12"/>
        <v>4.1561712846347607</v>
      </c>
      <c r="G46" s="113"/>
      <c r="H46" s="175" t="s">
        <v>606</v>
      </c>
      <c r="I46" s="185">
        <f t="shared" ref="I46:J46" si="18">I34</f>
        <v>3.225806451612903</v>
      </c>
      <c r="J46" s="185">
        <f t="shared" si="18"/>
        <v>3.7453183520599254</v>
      </c>
    </row>
    <row r="47" spans="1:12" x14ac:dyDescent="0.25">
      <c r="A47" s="176" t="s">
        <v>607</v>
      </c>
      <c r="B47" s="186">
        <f t="shared" si="12"/>
        <v>1.955671447196871</v>
      </c>
      <c r="C47" s="186">
        <f t="shared" si="12"/>
        <v>3.6523929471032743</v>
      </c>
      <c r="G47" s="113"/>
      <c r="H47" s="176" t="s">
        <v>607</v>
      </c>
      <c r="I47" s="186">
        <f t="shared" ref="I47:J47" si="19">I35</f>
        <v>6.021505376344086</v>
      </c>
      <c r="J47" s="186">
        <f t="shared" si="19"/>
        <v>6.9288389513108619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629</v>
      </c>
      <c r="C5" s="207">
        <v>592</v>
      </c>
      <c r="D5" s="253"/>
      <c r="E5" s="253"/>
      <c r="F5" s="1003"/>
      <c r="H5" s="174" t="s">
        <v>624</v>
      </c>
      <c r="I5" s="207">
        <v>247</v>
      </c>
      <c r="J5" s="207">
        <v>238</v>
      </c>
    </row>
    <row r="6" spans="1:10" ht="15" customHeight="1" x14ac:dyDescent="0.25">
      <c r="A6" s="175" t="s">
        <v>625</v>
      </c>
      <c r="B6" s="208">
        <v>69</v>
      </c>
      <c r="C6" s="208">
        <v>111</v>
      </c>
      <c r="D6" s="253"/>
      <c r="E6" s="253"/>
      <c r="F6" s="1003"/>
      <c r="H6" s="175" t="s">
        <v>625</v>
      </c>
      <c r="I6" s="208">
        <v>115</v>
      </c>
      <c r="J6" s="208">
        <v>157</v>
      </c>
    </row>
    <row r="7" spans="1:10" ht="15" customHeight="1" x14ac:dyDescent="0.25">
      <c r="A7" s="176" t="s">
        <v>626</v>
      </c>
      <c r="B7" s="209">
        <v>69</v>
      </c>
      <c r="C7" s="209">
        <v>91</v>
      </c>
      <c r="D7" s="253"/>
      <c r="E7" s="253"/>
      <c r="F7" s="1003"/>
      <c r="H7" s="175" t="s">
        <v>626</v>
      </c>
      <c r="I7" s="208">
        <v>103</v>
      </c>
      <c r="J7" s="208">
        <v>138</v>
      </c>
    </row>
    <row r="8" spans="1:10" x14ac:dyDescent="0.25">
      <c r="D8" s="253"/>
      <c r="E8" s="253"/>
      <c r="F8" s="1003"/>
      <c r="H8" s="176" t="s">
        <v>2351</v>
      </c>
      <c r="I8" s="209">
        <v>0</v>
      </c>
      <c r="J8" s="209">
        <v>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629</v>
      </c>
      <c r="C13" s="178">
        <f>IF(ISBLANK(C5),"0",C5)</f>
        <v>592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69</v>
      </c>
      <c r="C14" s="180">
        <f t="shared" si="0"/>
        <v>111</v>
      </c>
      <c r="D14" s="253"/>
      <c r="E14" s="253"/>
      <c r="F14" s="1003"/>
      <c r="H14" s="174" t="s">
        <v>624</v>
      </c>
      <c r="I14" s="177">
        <f>IF(ISBLANK(I5),"0",I5)</f>
        <v>247</v>
      </c>
      <c r="J14" s="178">
        <f>IF(ISBLANK(J5),"0",J5)</f>
        <v>238</v>
      </c>
    </row>
    <row r="15" spans="1:10" ht="15" customHeight="1" x14ac:dyDescent="0.25">
      <c r="A15" s="176" t="s">
        <v>626</v>
      </c>
      <c r="B15" s="181">
        <f t="shared" si="0"/>
        <v>69</v>
      </c>
      <c r="C15" s="182">
        <f t="shared" si="0"/>
        <v>91</v>
      </c>
      <c r="D15" s="253"/>
      <c r="E15" s="253"/>
      <c r="F15" s="1003"/>
      <c r="H15" s="175" t="s">
        <v>625</v>
      </c>
      <c r="I15" s="179">
        <f t="shared" ref="I15:J15" si="1">IF(ISBLANK(I6),"0",I6)</f>
        <v>115</v>
      </c>
      <c r="J15" s="180">
        <f t="shared" si="1"/>
        <v>157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103</v>
      </c>
      <c r="J16" s="180">
        <f t="shared" si="2"/>
        <v>138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0</v>
      </c>
      <c r="J17" s="182">
        <f t="shared" si="3"/>
        <v>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82.007822685788796</v>
      </c>
      <c r="C21" s="184">
        <f>C13/SUM(C13:C15)*100</f>
        <v>74.559193954659946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8.9960886571056076</v>
      </c>
      <c r="C22" s="185">
        <f>C14/SUM(C13:C15)*100</f>
        <v>13.97984886649874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8.9960886571056076</v>
      </c>
      <c r="C23" s="186">
        <f>C15/SUM(C13:C15)*100</f>
        <v>11.460957178841308</v>
      </c>
      <c r="D23" s="253"/>
      <c r="E23" s="253"/>
      <c r="F23" s="1003"/>
      <c r="H23" s="174" t="s">
        <v>629</v>
      </c>
      <c r="I23" s="184">
        <f>I14/SUM(I14:I17)*100</f>
        <v>53.118279569892465</v>
      </c>
      <c r="J23" s="184">
        <f>J14/SUM(J14:J17)*100</f>
        <v>44.569288389513105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24.731182795698924</v>
      </c>
      <c r="J24" s="185">
        <f>J15/SUM(J14:J17)*100</f>
        <v>29.400749063670411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22.1505376344086</v>
      </c>
      <c r="J25" s="185">
        <f>J16/SUM(J14:J17)*100</f>
        <v>25.842696629213485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</v>
      </c>
      <c r="J26" s="186">
        <f>J17/SUM(J14:J17)*100</f>
        <v>0.18726591760299627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82.007822685788796</v>
      </c>
      <c r="C29" s="189">
        <f t="shared" si="4"/>
        <v>74.559193954659946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8.9960886571056076</v>
      </c>
      <c r="C30" s="192">
        <f t="shared" si="4"/>
        <v>13.97984886649874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8.9960886571056076</v>
      </c>
      <c r="C31" s="195">
        <f t="shared" si="4"/>
        <v>11.460957178841308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53.118279569892465</v>
      </c>
      <c r="J32" s="189">
        <f>J23</f>
        <v>44.569288389513105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24.731182795698924</v>
      </c>
      <c r="J33" s="192">
        <f t="shared" si="5"/>
        <v>29.400749063670411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22.1505376344086</v>
      </c>
      <c r="J34" s="192">
        <f t="shared" si="6"/>
        <v>25.842696629213485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</v>
      </c>
      <c r="J35" s="195">
        <f t="shared" si="7"/>
        <v>0.18726591760299627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312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1066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3.8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32.799999999999997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-29.1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72.88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56.4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609.79999999999995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1</v>
      </c>
      <c r="C6" s="657">
        <v>0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0</v>
      </c>
      <c r="C7" s="657">
        <v>0</v>
      </c>
      <c r="E7" s="44"/>
      <c r="J7" s="656" t="s">
        <v>641</v>
      </c>
      <c r="K7" s="670">
        <f t="shared" si="0"/>
        <v>0</v>
      </c>
      <c r="L7" s="619">
        <f t="shared" si="1"/>
        <v>0</v>
      </c>
      <c r="N7" s="44"/>
    </row>
    <row r="8" spans="1:15" x14ac:dyDescent="0.25">
      <c r="A8" s="650" t="s">
        <v>642</v>
      </c>
      <c r="B8" s="651">
        <v>0</v>
      </c>
      <c r="C8" s="651">
        <v>3</v>
      </c>
      <c r="E8" s="21"/>
      <c r="J8" s="650" t="s">
        <v>642</v>
      </c>
      <c r="K8" s="670">
        <f t="shared" si="0"/>
        <v>0</v>
      </c>
      <c r="L8" s="619">
        <f t="shared" si="1"/>
        <v>3</v>
      </c>
      <c r="N8" s="21"/>
    </row>
    <row r="9" spans="1:15" x14ac:dyDescent="0.25">
      <c r="A9" s="650" t="s">
        <v>643</v>
      </c>
      <c r="B9" s="651">
        <v>1</v>
      </c>
      <c r="C9" s="651">
        <v>1</v>
      </c>
      <c r="E9" s="21"/>
      <c r="J9" s="650" t="s">
        <v>643</v>
      </c>
      <c r="K9" s="670">
        <f t="shared" si="0"/>
        <v>1</v>
      </c>
      <c r="L9" s="619">
        <f t="shared" si="1"/>
        <v>1</v>
      </c>
      <c r="N9" s="21"/>
    </row>
    <row r="10" spans="1:15" x14ac:dyDescent="0.25">
      <c r="A10" s="652" t="s">
        <v>365</v>
      </c>
      <c r="B10" s="653">
        <v>103</v>
      </c>
      <c r="C10" s="653">
        <v>12</v>
      </c>
      <c r="J10" s="652" t="s">
        <v>365</v>
      </c>
      <c r="K10" s="671">
        <f t="shared" si="0"/>
        <v>103</v>
      </c>
      <c r="L10" s="620">
        <f t="shared" si="1"/>
        <v>12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13.36</v>
      </c>
      <c r="C15" s="197"/>
      <c r="D15" s="253"/>
      <c r="E15" s="211"/>
      <c r="F15" s="253"/>
      <c r="G15" s="253"/>
      <c r="J15" s="673" t="s">
        <v>488</v>
      </c>
      <c r="K15" s="674">
        <f>B15</f>
        <v>13.36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1.97</v>
      </c>
      <c r="C16" s="197"/>
      <c r="D16" s="253"/>
      <c r="E16" s="254"/>
      <c r="F16" s="253"/>
      <c r="G16" s="253"/>
      <c r="J16" s="675" t="s">
        <v>489</v>
      </c>
      <c r="K16" s="676">
        <f>B16</f>
        <v>1.97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7.58</v>
      </c>
      <c r="C19" s="198"/>
      <c r="D19" s="255"/>
      <c r="E19" s="256"/>
      <c r="F19" s="253"/>
      <c r="G19" s="253"/>
      <c r="J19" s="672" t="s">
        <v>502</v>
      </c>
      <c r="K19" s="676">
        <f>B19</f>
        <v>7.58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7.58</v>
      </c>
      <c r="C21" s="253"/>
      <c r="D21" s="253"/>
      <c r="E21" s="253"/>
      <c r="F21" s="253"/>
      <c r="G21" s="253"/>
      <c r="J21" s="661" t="s">
        <v>498</v>
      </c>
      <c r="K21" s="679">
        <f>B21</f>
        <v>7.58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0</v>
      </c>
      <c r="C34" s="657">
        <v>0</v>
      </c>
      <c r="E34" s="44"/>
      <c r="J34" s="656" t="s">
        <v>641</v>
      </c>
      <c r="K34" s="670">
        <f t="shared" si="2"/>
        <v>0</v>
      </c>
      <c r="L34" s="619">
        <f t="shared" si="3"/>
        <v>0</v>
      </c>
      <c r="N34" s="44"/>
    </row>
    <row r="35" spans="1:15" x14ac:dyDescent="0.25">
      <c r="A35" s="650" t="s">
        <v>642</v>
      </c>
      <c r="B35" s="651">
        <v>0</v>
      </c>
      <c r="C35" s="651">
        <v>0</v>
      </c>
      <c r="E35" s="21"/>
      <c r="J35" s="650" t="s">
        <v>642</v>
      </c>
      <c r="K35" s="670">
        <f t="shared" si="2"/>
        <v>0</v>
      </c>
      <c r="L35" s="619">
        <f t="shared" si="3"/>
        <v>0</v>
      </c>
      <c r="N35" s="21"/>
    </row>
    <row r="36" spans="1:15" x14ac:dyDescent="0.25">
      <c r="A36" s="650" t="s">
        <v>643</v>
      </c>
      <c r="B36" s="651">
        <v>0</v>
      </c>
      <c r="C36" s="651">
        <v>0</v>
      </c>
      <c r="E36" s="21"/>
      <c r="J36" s="650" t="s">
        <v>643</v>
      </c>
      <c r="K36" s="670">
        <f t="shared" si="2"/>
        <v>0</v>
      </c>
      <c r="L36" s="619">
        <f t="shared" si="3"/>
        <v>0</v>
      </c>
      <c r="N36" s="21"/>
    </row>
    <row r="37" spans="1:15" x14ac:dyDescent="0.25">
      <c r="A37" s="652" t="s">
        <v>365</v>
      </c>
      <c r="B37" s="653">
        <v>16</v>
      </c>
      <c r="C37" s="653">
        <v>4</v>
      </c>
      <c r="J37" s="652" t="s">
        <v>365</v>
      </c>
      <c r="K37" s="671">
        <f t="shared" si="2"/>
        <v>16</v>
      </c>
      <c r="L37" s="620">
        <f t="shared" si="3"/>
        <v>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3.34</v>
      </c>
      <c r="C42" s="197"/>
      <c r="D42" s="253"/>
      <c r="E42" s="211"/>
      <c r="F42" s="253"/>
      <c r="G42" s="253"/>
      <c r="J42" s="673" t="s">
        <v>488</v>
      </c>
      <c r="K42" s="674">
        <f>B42</f>
        <v>3.34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0.74</v>
      </c>
      <c r="C43" s="197"/>
      <c r="D43" s="253"/>
      <c r="E43" s="254"/>
      <c r="F43" s="253"/>
      <c r="G43" s="253"/>
      <c r="J43" s="675" t="s">
        <v>489</v>
      </c>
      <c r="K43" s="676">
        <f>B43</f>
        <v>0.74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1.96</v>
      </c>
      <c r="C46" s="198"/>
      <c r="D46" s="255"/>
      <c r="E46" s="256"/>
      <c r="F46" s="253"/>
      <c r="G46" s="253"/>
      <c r="J46" s="672" t="s">
        <v>502</v>
      </c>
      <c r="K46" s="676">
        <f>B46</f>
        <v>1.96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1.96</v>
      </c>
      <c r="C48" s="253"/>
      <c r="D48" s="253"/>
      <c r="E48" s="253"/>
      <c r="F48" s="253"/>
      <c r="G48" s="253"/>
      <c r="J48" s="661" t="s">
        <v>498</v>
      </c>
      <c r="K48" s="679">
        <f>B48</f>
        <v>1.96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5.6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</v>
      </c>
      <c r="C6" s="58">
        <v>2021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6.2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2020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0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/>
      <c r="D5" s="751"/>
      <c r="E5" s="751"/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0</v>
      </c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>
        <v>0</v>
      </c>
      <c r="E4" s="643">
        <v>0</v>
      </c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>
        <v>0</v>
      </c>
      <c r="E5" s="602"/>
      <c r="F5" s="602">
        <v>0</v>
      </c>
      <c r="G5" s="602"/>
      <c r="H5" s="1066"/>
      <c r="I5" s="253"/>
      <c r="J5" s="253"/>
      <c r="K5" s="253"/>
    </row>
    <row r="6" spans="1:11" x14ac:dyDescent="0.25">
      <c r="A6" s="360">
        <v>2022</v>
      </c>
      <c r="B6" s="602">
        <v>6</v>
      </c>
      <c r="C6" s="602">
        <v>5.6</v>
      </c>
      <c r="D6" s="602"/>
      <c r="E6" s="602"/>
      <c r="F6" s="602">
        <v>6.2</v>
      </c>
      <c r="G6" s="602">
        <v>0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100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100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248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23.3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248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1050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219</v>
      </c>
      <c r="C5" s="1034">
        <v>120</v>
      </c>
      <c r="D5" s="600">
        <v>99</v>
      </c>
      <c r="G5" s="871" t="s">
        <v>126</v>
      </c>
      <c r="H5" s="637">
        <f>IF(ISBLANK(D7),"",D7)</f>
        <v>119</v>
      </c>
    </row>
    <row r="6" spans="1:17" x14ac:dyDescent="0.25">
      <c r="A6" s="641">
        <v>2021</v>
      </c>
      <c r="B6" s="1034">
        <v>210</v>
      </c>
      <c r="C6" s="1034">
        <v>114</v>
      </c>
      <c r="D6" s="602">
        <v>96</v>
      </c>
      <c r="G6" s="635" t="s">
        <v>127</v>
      </c>
      <c r="H6" s="623">
        <f>IF(ISBLANK(C7),"",C7)</f>
        <v>129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248</v>
      </c>
      <c r="C7" s="1034">
        <v>129</v>
      </c>
      <c r="D7" s="617">
        <v>119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129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56.8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56.8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0.9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40</v>
      </c>
      <c r="C6" s="55">
        <v>22</v>
      </c>
      <c r="D6" s="55">
        <v>18</v>
      </c>
      <c r="E6" s="70">
        <v>37</v>
      </c>
      <c r="F6" s="55">
        <v>19</v>
      </c>
      <c r="G6" s="110">
        <v>18</v>
      </c>
      <c r="H6" s="55">
        <v>15</v>
      </c>
      <c r="I6" s="55">
        <v>6</v>
      </c>
      <c r="J6" s="55">
        <v>9</v>
      </c>
      <c r="K6" s="70">
        <v>84</v>
      </c>
      <c r="L6" s="55">
        <v>44</v>
      </c>
      <c r="M6" s="110">
        <v>40</v>
      </c>
      <c r="N6" s="70">
        <v>96</v>
      </c>
      <c r="O6" s="55">
        <v>52</v>
      </c>
      <c r="P6" s="110">
        <v>44</v>
      </c>
      <c r="Q6" s="70">
        <v>593</v>
      </c>
      <c r="R6" s="55">
        <v>342</v>
      </c>
      <c r="S6" s="110">
        <v>251</v>
      </c>
      <c r="T6" s="70">
        <v>1100</v>
      </c>
      <c r="U6" s="55">
        <v>575</v>
      </c>
      <c r="V6" s="160">
        <v>525</v>
      </c>
    </row>
    <row r="7" spans="1:22" x14ac:dyDescent="0.25">
      <c r="A7" s="286">
        <v>2021</v>
      </c>
      <c r="B7" s="167">
        <v>39</v>
      </c>
      <c r="C7" s="94">
        <v>20</v>
      </c>
      <c r="D7" s="94">
        <v>19</v>
      </c>
      <c r="E7" s="167">
        <v>35</v>
      </c>
      <c r="F7" s="94">
        <v>20</v>
      </c>
      <c r="G7" s="169">
        <v>15</v>
      </c>
      <c r="H7" s="94">
        <v>10</v>
      </c>
      <c r="I7" s="94">
        <v>3</v>
      </c>
      <c r="J7" s="94">
        <v>7</v>
      </c>
      <c r="K7" s="167">
        <v>80</v>
      </c>
      <c r="L7" s="94">
        <v>41</v>
      </c>
      <c r="M7" s="169">
        <v>39</v>
      </c>
      <c r="N7" s="167">
        <v>85</v>
      </c>
      <c r="O7" s="94">
        <v>45</v>
      </c>
      <c r="P7" s="169">
        <v>40</v>
      </c>
      <c r="Q7" s="167">
        <v>562</v>
      </c>
      <c r="R7" s="94">
        <v>324</v>
      </c>
      <c r="S7" s="169">
        <v>238</v>
      </c>
      <c r="T7" s="212">
        <v>1046</v>
      </c>
      <c r="U7" s="58">
        <v>547</v>
      </c>
      <c r="V7" s="160">
        <v>499</v>
      </c>
    </row>
    <row r="8" spans="1:22" x14ac:dyDescent="0.25">
      <c r="A8" s="219">
        <v>2022</v>
      </c>
      <c r="B8" s="72">
        <v>30</v>
      </c>
      <c r="C8" s="61">
        <v>14</v>
      </c>
      <c r="D8" s="61">
        <v>16</v>
      </c>
      <c r="E8" s="72">
        <v>36</v>
      </c>
      <c r="F8" s="61">
        <v>18</v>
      </c>
      <c r="G8" s="111">
        <v>18</v>
      </c>
      <c r="H8" s="61">
        <v>20</v>
      </c>
      <c r="I8" s="61">
        <v>9</v>
      </c>
      <c r="J8" s="61">
        <v>11</v>
      </c>
      <c r="K8" s="72">
        <v>84</v>
      </c>
      <c r="L8" s="61">
        <v>40</v>
      </c>
      <c r="M8" s="111">
        <v>44</v>
      </c>
      <c r="N8" s="72">
        <v>83</v>
      </c>
      <c r="O8" s="61">
        <v>43</v>
      </c>
      <c r="P8" s="111">
        <v>40</v>
      </c>
      <c r="Q8" s="72">
        <v>564</v>
      </c>
      <c r="R8" s="61">
        <v>329</v>
      </c>
      <c r="S8" s="111">
        <v>235</v>
      </c>
      <c r="T8" s="72">
        <v>1066</v>
      </c>
      <c r="U8" s="61">
        <v>567</v>
      </c>
      <c r="V8" s="111">
        <v>499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30</v>
      </c>
      <c r="C15" s="172">
        <f>E8</f>
        <v>36</v>
      </c>
      <c r="D15" s="172">
        <f>H8</f>
        <v>20</v>
      </c>
      <c r="E15" s="172">
        <f>K8</f>
        <v>84</v>
      </c>
      <c r="F15" s="172">
        <f>N8</f>
        <v>83</v>
      </c>
      <c r="G15" s="172">
        <f>Q8</f>
        <v>564</v>
      </c>
      <c r="H15" s="334">
        <f>T8</f>
        <v>1066</v>
      </c>
      <c r="M15" s="172">
        <f>K8</f>
        <v>84</v>
      </c>
      <c r="N15" s="172">
        <f>H15-E15-O15</f>
        <v>546</v>
      </c>
      <c r="O15" s="172">
        <f>H15-(B15+C15+G15)</f>
        <v>436</v>
      </c>
      <c r="P15" s="29"/>
      <c r="Q15" s="100">
        <f>M15/H15*100</f>
        <v>7.879924953095685</v>
      </c>
      <c r="R15" s="100">
        <f>N15/H15*100</f>
        <v>51.219512195121951</v>
      </c>
      <c r="S15" s="100">
        <f>O15/H15*100</f>
        <v>40.900562851782361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7.879924953095685</v>
      </c>
      <c r="R18" s="100">
        <f>N15/H15*100</f>
        <v>51.219512195121951</v>
      </c>
      <c r="S18" s="100">
        <f>O15/H15*100</f>
        <v>40.900562851782361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0</v>
      </c>
      <c r="E4" s="599">
        <v>0</v>
      </c>
      <c r="F4" s="600">
        <v>77.900000000000006</v>
      </c>
      <c r="G4" s="600">
        <v>0</v>
      </c>
    </row>
    <row r="5" spans="1:10" x14ac:dyDescent="0.25">
      <c r="A5" s="286">
        <v>2022</v>
      </c>
      <c r="B5" s="751">
        <v>5</v>
      </c>
      <c r="C5" s="751">
        <v>0</v>
      </c>
      <c r="D5" s="751">
        <v>0</v>
      </c>
      <c r="E5" s="753">
        <v>0</v>
      </c>
      <c r="F5" s="751">
        <v>56.8</v>
      </c>
      <c r="G5" s="751">
        <v>0</v>
      </c>
    </row>
    <row r="6" spans="1:10" x14ac:dyDescent="0.25">
      <c r="A6" s="218">
        <v>2023</v>
      </c>
      <c r="B6" s="752">
        <v>3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0</v>
      </c>
      <c r="E11" s="103">
        <f>A4</f>
        <v>2021</v>
      </c>
      <c r="F11" s="80">
        <f>IF(ISBLANK(B4),"",B4)</f>
        <v>6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5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3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3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85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8.9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27.3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2.2999999999999998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18</v>
      </c>
    </row>
    <row r="17" spans="2:3" x14ac:dyDescent="0.25">
      <c r="B17" s="253">
        <v>2022</v>
      </c>
      <c r="C17" s="1100">
        <v>24</v>
      </c>
    </row>
    <row r="18" spans="2:3" x14ac:dyDescent="0.25">
      <c r="B18" s="253">
        <v>2023</v>
      </c>
      <c r="C18" s="1100">
        <v>15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18</v>
      </c>
    </row>
    <row r="22" spans="2:3" x14ac:dyDescent="0.25">
      <c r="B22" s="636">
        <f>B17</f>
        <v>2022</v>
      </c>
      <c r="C22" s="636">
        <f t="shared" ref="C22:C23" si="0">IF(ISBLANK(C17),"",C17)</f>
        <v>24</v>
      </c>
    </row>
    <row r="23" spans="2:3" x14ac:dyDescent="0.25">
      <c r="B23" s="636">
        <f>B18</f>
        <v>2023</v>
      </c>
      <c r="C23" s="636">
        <f t="shared" si="0"/>
        <v>15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0</v>
      </c>
      <c r="C5" s="55">
        <v>2</v>
      </c>
      <c r="D5" s="55">
        <v>2</v>
      </c>
      <c r="E5" s="269">
        <f>SUM(B5:D5)</f>
        <v>4</v>
      </c>
      <c r="F5" s="71">
        <v>103</v>
      </c>
      <c r="G5" s="70">
        <v>0</v>
      </c>
      <c r="H5" s="55">
        <v>0.4</v>
      </c>
      <c r="I5" s="110">
        <v>0.5</v>
      </c>
      <c r="J5" s="71">
        <v>10.1</v>
      </c>
    </row>
    <row r="6" spans="1:10" x14ac:dyDescent="0.25">
      <c r="A6" s="286">
        <v>2022</v>
      </c>
      <c r="B6" s="757">
        <v>0</v>
      </c>
      <c r="C6" s="758">
        <v>2</v>
      </c>
      <c r="D6" s="758">
        <v>2</v>
      </c>
      <c r="E6" s="270">
        <f>SUM(B6:D6)</f>
        <v>4</v>
      </c>
      <c r="F6" s="214">
        <v>93</v>
      </c>
      <c r="G6" s="457">
        <v>0</v>
      </c>
      <c r="H6" s="458">
        <v>0.4</v>
      </c>
      <c r="I6" s="763">
        <v>0.5</v>
      </c>
      <c r="J6" s="214">
        <v>8.9</v>
      </c>
    </row>
    <row r="7" spans="1:10" x14ac:dyDescent="0.25">
      <c r="A7" s="218">
        <v>2023</v>
      </c>
      <c r="B7" s="167">
        <v>0</v>
      </c>
      <c r="C7" s="94">
        <v>2</v>
      </c>
      <c r="D7" s="94">
        <v>2</v>
      </c>
      <c r="E7" s="447">
        <f>SUM(B7:D7)</f>
        <v>4</v>
      </c>
      <c r="F7" s="168">
        <v>85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103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93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85</v>
      </c>
      <c r="C15" s="28"/>
      <c r="D15" s="28"/>
      <c r="F15" s="626" t="s">
        <v>1527</v>
      </c>
      <c r="G15" s="622">
        <f>IF(ISBLANK(C7),"",C7)</f>
        <v>2</v>
      </c>
      <c r="I15" s="626" t="s">
        <v>1538</v>
      </c>
      <c r="J15" s="622">
        <f>IF(ISBLANK(C7),"",C7)</f>
        <v>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</v>
      </c>
      <c r="I16" s="627" t="s">
        <v>1539</v>
      </c>
      <c r="J16" s="623">
        <f>IF(ISBLANK(D7),"",D7)</f>
        <v>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</v>
      </c>
    </row>
    <row r="22" spans="1:2" x14ac:dyDescent="0.25">
      <c r="A22" s="626" t="s">
        <v>464</v>
      </c>
      <c r="B22" s="622">
        <f>IF(ISBLANK(H6),"",H6)</f>
        <v>0.4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16.7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>
        <v>0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</v>
      </c>
      <c r="C7" s="759"/>
      <c r="D7" s="759"/>
      <c r="E7" s="457">
        <v>41.7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</v>
      </c>
      <c r="C8" s="760"/>
      <c r="D8" s="760"/>
      <c r="E8" s="601">
        <v>16.7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>
        <f>IF(ISBLANK(E6),"",E6)</f>
        <v>0</v>
      </c>
      <c r="K16" s="756"/>
    </row>
    <row r="17" spans="1:10" x14ac:dyDescent="0.25">
      <c r="A17" s="701">
        <f>A7</f>
        <v>2021</v>
      </c>
      <c r="B17" s="853">
        <f>IF(ISBLANK(B7),"",B7)</f>
        <v>2</v>
      </c>
      <c r="C17" s="755"/>
      <c r="I17" s="701">
        <f>A7</f>
        <v>2021</v>
      </c>
      <c r="J17" s="853">
        <f>IF(ISBLANK(E7),"",E7)</f>
        <v>41.7</v>
      </c>
    </row>
    <row r="18" spans="1:10" x14ac:dyDescent="0.25">
      <c r="A18" s="702">
        <f>A8</f>
        <v>2022</v>
      </c>
      <c r="B18" s="676">
        <f>IF(ISBLANK(B8),"",B8)</f>
        <v>1</v>
      </c>
      <c r="C18" s="755"/>
      <c r="I18" s="702">
        <f>A8</f>
        <v>2022</v>
      </c>
      <c r="J18" s="676">
        <f>IF(ISBLANK(E8),"",E8)</f>
        <v>16.7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0</v>
      </c>
      <c r="D5" s="449">
        <f>IF(ISBLANK(B5),"",A5)</f>
        <v>2021</v>
      </c>
      <c r="E5" s="618">
        <f>IF(ISBLANK(B5),"",B5)</f>
        <v>0</v>
      </c>
      <c r="K5" s="217">
        <v>2020</v>
      </c>
      <c r="L5" s="655">
        <v>61.7</v>
      </c>
    </row>
    <row r="6" spans="1:12" x14ac:dyDescent="0.25">
      <c r="A6" s="229">
        <v>2022</v>
      </c>
      <c r="B6" s="602">
        <v>0</v>
      </c>
      <c r="D6" s="450">
        <f>IF(ISBLANK(B6),"",A6)</f>
        <v>2022</v>
      </c>
      <c r="E6" s="619">
        <f>IF(ISBLANK(B6),"",B6)</f>
        <v>0</v>
      </c>
      <c r="K6" s="286">
        <v>2021</v>
      </c>
      <c r="L6" s="657">
        <v>77.900000000000006</v>
      </c>
    </row>
    <row r="7" spans="1:12" x14ac:dyDescent="0.25">
      <c r="A7" s="123">
        <v>2023</v>
      </c>
      <c r="B7" s="617">
        <v>0</v>
      </c>
      <c r="D7" s="379">
        <f>IF(ISBLANK(B7),"",A7)</f>
        <v>2023</v>
      </c>
      <c r="E7" s="620">
        <f>IF(ISBLANK(B7),"",B7)</f>
        <v>0</v>
      </c>
      <c r="K7" s="219">
        <v>2022</v>
      </c>
      <c r="L7" s="617">
        <v>56.8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</v>
      </c>
      <c r="C6" s="602">
        <v>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</v>
      </c>
      <c r="C5" s="643">
        <v>1075</v>
      </c>
      <c r="D5" s="643">
        <v>219</v>
      </c>
      <c r="E5" s="869">
        <v>19.899999999999999</v>
      </c>
      <c r="F5" s="1039">
        <v>20.9</v>
      </c>
      <c r="G5" s="1039">
        <v>18.899999999999999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</v>
      </c>
      <c r="C6" s="657">
        <v>1016</v>
      </c>
      <c r="D6" s="657">
        <v>210</v>
      </c>
      <c r="E6" s="657">
        <v>20.100000000000001</v>
      </c>
      <c r="F6" s="657">
        <v>20.8</v>
      </c>
      <c r="G6" s="657">
        <v>19.2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</v>
      </c>
      <c r="C7" s="617">
        <v>1050</v>
      </c>
      <c r="D7" s="617">
        <v>248</v>
      </c>
      <c r="E7" s="617">
        <v>23.3</v>
      </c>
      <c r="F7" s="617">
        <v>22.8</v>
      </c>
      <c r="G7" s="617">
        <v>23.8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23.4</v>
      </c>
      <c r="C4" s="655">
        <v>5</v>
      </c>
      <c r="D4" s="655">
        <v>6.5</v>
      </c>
      <c r="E4" s="655">
        <v>8</v>
      </c>
      <c r="F4" s="655">
        <v>0.8</v>
      </c>
      <c r="G4" s="655">
        <v>6</v>
      </c>
      <c r="H4" s="655">
        <v>0</v>
      </c>
      <c r="I4" s="655">
        <v>6</v>
      </c>
      <c r="J4" s="655">
        <v>1.5</v>
      </c>
      <c r="K4" s="253"/>
      <c r="L4" s="253"/>
      <c r="M4" s="253"/>
    </row>
    <row r="5" spans="1:13" x14ac:dyDescent="0.25">
      <c r="A5" s="486">
        <v>2022</v>
      </c>
      <c r="B5" s="602">
        <v>27.3</v>
      </c>
      <c r="C5" s="602">
        <v>2</v>
      </c>
      <c r="D5" s="602">
        <v>2.2999999999999998</v>
      </c>
      <c r="E5" s="602">
        <v>7</v>
      </c>
      <c r="F5" s="602">
        <v>0.7</v>
      </c>
      <c r="G5" s="602">
        <v>5</v>
      </c>
      <c r="H5" s="602">
        <v>0</v>
      </c>
      <c r="I5" s="602">
        <v>4</v>
      </c>
      <c r="J5" s="602">
        <v>0.9</v>
      </c>
      <c r="K5" s="253"/>
      <c r="L5" s="253"/>
      <c r="M5" s="253"/>
    </row>
    <row r="6" spans="1:13" x14ac:dyDescent="0.25">
      <c r="A6" s="481">
        <v>2023</v>
      </c>
      <c r="B6" s="617"/>
      <c r="C6" s="617">
        <v>5</v>
      </c>
      <c r="D6" s="617"/>
      <c r="E6" s="617">
        <v>6</v>
      </c>
      <c r="F6" s="617"/>
      <c r="G6" s="617">
        <v>3</v>
      </c>
      <c r="H6" s="617">
        <v>0</v>
      </c>
      <c r="I6" s="617">
        <v>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</v>
      </c>
      <c r="C4" s="1006">
        <v>2</v>
      </c>
      <c r="D4" s="1006">
        <v>1</v>
      </c>
      <c r="E4" s="1005">
        <v>37</v>
      </c>
      <c r="F4" s="1006">
        <v>16</v>
      </c>
      <c r="G4" s="1006">
        <v>21</v>
      </c>
      <c r="H4" s="1007">
        <v>2.7</v>
      </c>
      <c r="I4" s="1007">
        <v>33.6</v>
      </c>
      <c r="J4" s="1007">
        <v>-30.9</v>
      </c>
      <c r="K4" s="70">
        <v>31</v>
      </c>
      <c r="L4" s="55">
        <v>19</v>
      </c>
      <c r="M4" s="110">
        <v>12</v>
      </c>
      <c r="N4" s="55">
        <v>47</v>
      </c>
      <c r="O4" s="55">
        <v>26</v>
      </c>
      <c r="P4" s="110">
        <v>21</v>
      </c>
    </row>
    <row r="5" spans="1:17" x14ac:dyDescent="0.25">
      <c r="A5" s="286">
        <v>2021</v>
      </c>
      <c r="B5" s="1008">
        <v>4</v>
      </c>
      <c r="C5" s="1009">
        <v>2</v>
      </c>
      <c r="D5" s="1009">
        <v>2</v>
      </c>
      <c r="E5" s="1008">
        <v>43</v>
      </c>
      <c r="F5" s="1009">
        <v>20</v>
      </c>
      <c r="G5" s="1009">
        <v>23</v>
      </c>
      <c r="H5" s="1010">
        <v>3.8</v>
      </c>
      <c r="I5" s="1010">
        <v>41.1</v>
      </c>
      <c r="J5" s="1010">
        <v>-37.299999999999997</v>
      </c>
      <c r="K5" s="212">
        <v>22</v>
      </c>
      <c r="L5" s="58">
        <v>11</v>
      </c>
      <c r="M5" s="160">
        <v>11</v>
      </c>
      <c r="N5" s="58">
        <v>42</v>
      </c>
      <c r="O5" s="58">
        <v>27</v>
      </c>
      <c r="P5" s="160">
        <v>15</v>
      </c>
    </row>
    <row r="6" spans="1:17" x14ac:dyDescent="0.25">
      <c r="A6" s="219">
        <v>2022</v>
      </c>
      <c r="B6" s="1011">
        <v>4</v>
      </c>
      <c r="C6" s="1012">
        <v>3</v>
      </c>
      <c r="D6" s="1012">
        <v>1</v>
      </c>
      <c r="E6" s="1011">
        <v>35</v>
      </c>
      <c r="F6" s="1012">
        <v>10</v>
      </c>
      <c r="G6" s="1012">
        <v>25</v>
      </c>
      <c r="H6" s="1013">
        <v>3.8</v>
      </c>
      <c r="I6" s="1013">
        <v>32.799999999999997</v>
      </c>
      <c r="J6" s="1013">
        <v>-29.1</v>
      </c>
      <c r="K6" s="1014">
        <v>40</v>
      </c>
      <c r="L6" s="1015">
        <v>22</v>
      </c>
      <c r="M6" s="1016">
        <v>18</v>
      </c>
      <c r="N6" s="1015">
        <v>41</v>
      </c>
      <c r="O6" s="1015">
        <v>24</v>
      </c>
      <c r="P6" s="1016">
        <v>17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</v>
      </c>
      <c r="C13" s="319">
        <f>IF(ISBLANK(C4),"",C4)</f>
        <v>2</v>
      </c>
      <c r="D13" s="364"/>
      <c r="E13" s="322">
        <f>A4</f>
        <v>2020</v>
      </c>
      <c r="F13" s="319">
        <f>IF(ISBLANK(G4),"",G4)</f>
        <v>21</v>
      </c>
      <c r="G13" s="319">
        <f>IF(ISBLANK(F4),"",F4)</f>
        <v>16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</v>
      </c>
      <c r="C14" s="320">
        <f t="shared" ref="C14:C15" si="2">IF(ISBLANK(C5),"",C5)</f>
        <v>2</v>
      </c>
      <c r="D14" s="364"/>
      <c r="E14" s="323">
        <f t="shared" ref="E14:E15" si="3">A5</f>
        <v>2021</v>
      </c>
      <c r="F14" s="320">
        <f t="shared" ref="F14:F15" si="4">IF(ISBLANK(G5),"",G5)</f>
        <v>23</v>
      </c>
      <c r="G14" s="320">
        <f t="shared" ref="G14:G15" si="5">IF(ISBLANK(F5),"",F5)</f>
        <v>20</v>
      </c>
      <c r="H14" s="389"/>
      <c r="I14" s="389"/>
      <c r="J14" s="48"/>
      <c r="K14" s="325" t="s">
        <v>536</v>
      </c>
      <c r="L14" s="328">
        <f>IF(ISBLANK(K4),"",K4)</f>
        <v>31</v>
      </c>
      <c r="M14" s="328">
        <f>IF(ISBLANK(K5),"",K5)</f>
        <v>22</v>
      </c>
      <c r="N14" s="328">
        <f>IF(ISBLANK(K6),"",K6)</f>
        <v>40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</v>
      </c>
      <c r="C15" s="321">
        <f t="shared" si="2"/>
        <v>3</v>
      </c>
      <c r="E15" s="324">
        <f t="shared" si="3"/>
        <v>2022</v>
      </c>
      <c r="F15" s="321">
        <f t="shared" si="4"/>
        <v>25</v>
      </c>
      <c r="G15" s="321">
        <f t="shared" si="5"/>
        <v>10</v>
      </c>
      <c r="H15" s="211"/>
      <c r="I15" s="211"/>
      <c r="J15" s="28"/>
      <c r="K15" s="326" t="s">
        <v>535</v>
      </c>
      <c r="L15" s="329">
        <f>IF(ISBLANK(N4),"",N4)</f>
        <v>47</v>
      </c>
      <c r="M15" s="329">
        <f>IF(ISBLANK(N5),"",N5)</f>
        <v>42</v>
      </c>
      <c r="N15" s="329">
        <f>IF(ISBLANK(N6),"",N6)</f>
        <v>41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31</v>
      </c>
      <c r="M19" s="328">
        <f>IF(ISBLANK(K5),"",K5)</f>
        <v>22</v>
      </c>
      <c r="N19" s="328">
        <f>IF(ISBLANK(K6),"",K6)</f>
        <v>40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47</v>
      </c>
      <c r="M20" s="329">
        <f>IF(ISBLANK(N5),"",N5)</f>
        <v>42</v>
      </c>
      <c r="N20" s="329">
        <f>IF(ISBLANK(N6),"",N6)</f>
        <v>41</v>
      </c>
      <c r="O20" s="364"/>
    </row>
    <row r="21" spans="1:15" x14ac:dyDescent="0.25">
      <c r="A21" s="322">
        <f>A4</f>
        <v>2020</v>
      </c>
      <c r="B21" s="319">
        <f>IF(ISBLANK(D4),"",D4)</f>
        <v>1</v>
      </c>
      <c r="C21" s="319">
        <f>IF(ISBLANK(C4),"",C4)</f>
        <v>2</v>
      </c>
      <c r="E21" s="322">
        <f>A4</f>
        <v>2020</v>
      </c>
      <c r="F21" s="319">
        <f>IF(ISBLANK(G4),"",G4)</f>
        <v>21</v>
      </c>
      <c r="G21" s="319">
        <f>IF(ISBLANK(F4),"",F4)</f>
        <v>16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</v>
      </c>
      <c r="C22" s="320">
        <f t="shared" ref="C22:C23" si="8">IF(ISBLANK(C5),"",C5)</f>
        <v>2</v>
      </c>
      <c r="E22" s="323">
        <f t="shared" ref="E22:E23" si="9">A5</f>
        <v>2021</v>
      </c>
      <c r="F22" s="320">
        <f t="shared" ref="F22:F23" si="10">IF(ISBLANK(G5),"",G5)</f>
        <v>23</v>
      </c>
      <c r="G22" s="320">
        <f t="shared" ref="G22:G23" si="11">IF(ISBLANK(F5),"",F5)</f>
        <v>20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</v>
      </c>
      <c r="C23" s="321">
        <f t="shared" si="8"/>
        <v>3</v>
      </c>
      <c r="E23" s="324">
        <f t="shared" si="9"/>
        <v>2022</v>
      </c>
      <c r="F23" s="321">
        <f t="shared" si="10"/>
        <v>25</v>
      </c>
      <c r="G23" s="321">
        <f t="shared" si="11"/>
        <v>10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0</v>
      </c>
      <c r="F5" s="616"/>
      <c r="G5" s="945"/>
      <c r="H5" s="599">
        <v>2</v>
      </c>
      <c r="I5" s="616">
        <v>0</v>
      </c>
      <c r="J5" s="616">
        <v>2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</v>
      </c>
      <c r="F6" s="1028"/>
      <c r="G6" s="980"/>
      <c r="H6" s="1034">
        <v>1</v>
      </c>
      <c r="I6" s="1028">
        <v>1</v>
      </c>
      <c r="J6" s="1028">
        <v>0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0</v>
      </c>
      <c r="F7" s="1028"/>
      <c r="G7" s="980"/>
      <c r="H7" s="1034">
        <v>4</v>
      </c>
      <c r="I7" s="1028">
        <v>0</v>
      </c>
      <c r="J7" s="1028">
        <v>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0</v>
      </c>
    </row>
    <row r="15" spans="1:12" ht="30" x14ac:dyDescent="0.25">
      <c r="A15" s="833" t="s">
        <v>1543</v>
      </c>
      <c r="B15" s="623">
        <f>IF(ISBLANK(J7),"",J7)</f>
        <v>4</v>
      </c>
    </row>
    <row r="17" spans="1:2" x14ac:dyDescent="0.25">
      <c r="A17" s="625" t="s">
        <v>1540</v>
      </c>
      <c r="B17" s="621">
        <f>IF(ISBLANK(I7),"",I7)</f>
        <v>0</v>
      </c>
    </row>
    <row r="18" spans="1:2" x14ac:dyDescent="0.25">
      <c r="A18" s="627" t="s">
        <v>1541</v>
      </c>
      <c r="B18" s="623">
        <f>IF(ISBLANK(J7),"",J7)</f>
        <v>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70.099999999999994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42.1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73.7</v>
      </c>
      <c r="C6" s="614">
        <v>36.799999999999997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70.2</v>
      </c>
      <c r="C10" s="614">
        <v>26.3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70.099999999999994</v>
      </c>
      <c r="C14" s="73">
        <v>42.1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166.249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95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90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19206.650000000001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166.249</v>
      </c>
      <c r="C5" s="611">
        <v>79.748999999999995</v>
      </c>
      <c r="D5" s="751">
        <v>281</v>
      </c>
      <c r="E5" s="751">
        <v>26</v>
      </c>
      <c r="G5" s="358">
        <v>2014</v>
      </c>
      <c r="H5" s="70">
        <v>15748.67</v>
      </c>
      <c r="I5" s="55">
        <v>5766.03</v>
      </c>
      <c r="J5" s="55">
        <v>9982.64</v>
      </c>
      <c r="K5" s="71">
        <v>50</v>
      </c>
    </row>
    <row r="6" spans="1:12" x14ac:dyDescent="0.25">
      <c r="A6" s="286">
        <v>2021</v>
      </c>
      <c r="B6" s="601">
        <v>166.249</v>
      </c>
      <c r="C6" s="612">
        <v>79.748999999999995</v>
      </c>
      <c r="D6" s="959">
        <v>267</v>
      </c>
      <c r="E6" s="959">
        <v>26</v>
      </c>
      <c r="G6" s="480">
        <v>2017</v>
      </c>
      <c r="H6" s="212">
        <v>24661.26</v>
      </c>
      <c r="I6" s="58">
        <v>13528.71</v>
      </c>
      <c r="J6" s="58">
        <v>11132.55</v>
      </c>
      <c r="K6" s="214">
        <v>79</v>
      </c>
    </row>
    <row r="7" spans="1:12" x14ac:dyDescent="0.25">
      <c r="A7" s="218">
        <v>2022</v>
      </c>
      <c r="B7" s="601">
        <v>166.249</v>
      </c>
      <c r="C7" s="612">
        <v>79.748999999999995</v>
      </c>
      <c r="D7" s="959">
        <v>243</v>
      </c>
      <c r="E7" s="959">
        <v>23</v>
      </c>
      <c r="G7" s="482">
        <v>2020</v>
      </c>
      <c r="H7" s="72">
        <v>19206.650000000001</v>
      </c>
      <c r="I7" s="61">
        <v>8069.71</v>
      </c>
      <c r="J7" s="61">
        <v>11136.94</v>
      </c>
      <c r="K7" s="73">
        <v>62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79.748999999999995</v>
      </c>
      <c r="D14" s="631">
        <f>A5</f>
        <v>2020</v>
      </c>
      <c r="E14" s="625">
        <f>IF(ISBLANK(D5),"",D5)</f>
        <v>281</v>
      </c>
      <c r="F14" s="211"/>
      <c r="G14" s="634" t="s">
        <v>925</v>
      </c>
      <c r="H14" s="621">
        <f>IF(ISBLANK(J7),"",J7)</f>
        <v>11136.94</v>
      </c>
      <c r="I14" s="211"/>
      <c r="J14" s="211"/>
    </row>
    <row r="15" spans="1:12" x14ac:dyDescent="0.25">
      <c r="A15" s="870" t="s">
        <v>16</v>
      </c>
      <c r="B15" s="630">
        <f>IF(ISBLANK(B7),"",B7)</f>
        <v>166.249</v>
      </c>
      <c r="D15" s="632">
        <f t="shared" ref="D15:D16" si="0">A6</f>
        <v>2021</v>
      </c>
      <c r="E15" s="626">
        <f>IF(ISBLANK(D6),"",D6)</f>
        <v>267</v>
      </c>
      <c r="F15" s="211"/>
      <c r="G15" s="635" t="s">
        <v>926</v>
      </c>
      <c r="H15" s="623">
        <f>IF(ISBLANK(I7),"",I7)</f>
        <v>8069.71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243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79.748999999999995</v>
      </c>
      <c r="F19" s="253"/>
      <c r="G19" s="634" t="s">
        <v>529</v>
      </c>
      <c r="H19" s="621">
        <f>IF(ISBLANK(J7),"",J7)</f>
        <v>11136.94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166.249</v>
      </c>
      <c r="F20" s="253"/>
      <c r="G20" s="635" t="s">
        <v>528</v>
      </c>
      <c r="H20" s="623">
        <f>IF(ISBLANK(I7),"",I7)</f>
        <v>8069.71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0.9</v>
      </c>
      <c r="C5" s="1092">
        <v>95</v>
      </c>
      <c r="D5" s="1093">
        <v>7</v>
      </c>
      <c r="E5" s="1092">
        <v>90</v>
      </c>
      <c r="F5" s="1093">
        <v>4</v>
      </c>
    </row>
    <row r="6" spans="1:9" x14ac:dyDescent="0.25">
      <c r="A6" s="218">
        <v>2021</v>
      </c>
      <c r="B6" s="1092">
        <v>1</v>
      </c>
      <c r="C6" s="1092">
        <v>95</v>
      </c>
      <c r="D6" s="1093">
        <v>7</v>
      </c>
      <c r="E6" s="1092">
        <v>90</v>
      </c>
      <c r="F6" s="1093">
        <v>4</v>
      </c>
    </row>
    <row r="7" spans="1:9" x14ac:dyDescent="0.25">
      <c r="A7" s="219">
        <v>2022</v>
      </c>
      <c r="B7" s="73">
        <v>1.9</v>
      </c>
      <c r="C7" s="73">
        <v>95</v>
      </c>
      <c r="D7" s="73">
        <v>7</v>
      </c>
      <c r="E7" s="73">
        <v>90</v>
      </c>
      <c r="F7" s="73">
        <v>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0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0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0</v>
      </c>
      <c r="C7" s="612">
        <v>0</v>
      </c>
      <c r="D7" s="612">
        <v>0</v>
      </c>
      <c r="E7" s="601">
        <v>0</v>
      </c>
      <c r="F7" s="612">
        <v>0</v>
      </c>
      <c r="G7" s="612">
        <v>0</v>
      </c>
      <c r="H7" s="947">
        <v>0</v>
      </c>
      <c r="I7" s="948">
        <v>0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0</v>
      </c>
      <c r="C16" s="888">
        <f t="shared" si="3"/>
        <v>0</v>
      </c>
      <c r="D16" s="889">
        <f t="shared" si="3"/>
        <v>0</v>
      </c>
      <c r="F16" s="891">
        <f t="shared" si="4"/>
        <v>2022</v>
      </c>
      <c r="G16" s="676">
        <f t="shared" si="5"/>
        <v>0</v>
      </c>
      <c r="H16" s="676">
        <f t="shared" si="1"/>
        <v>0</v>
      </c>
      <c r="I16" s="671">
        <f t="shared" si="1"/>
        <v>0</v>
      </c>
      <c r="J16" s="211"/>
      <c r="K16" s="891">
        <f t="shared" si="6"/>
        <v>2022</v>
      </c>
      <c r="L16" s="676">
        <f t="shared" si="7"/>
        <v>0</v>
      </c>
      <c r="M16" s="671">
        <f t="shared" si="7"/>
        <v>0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0</v>
      </c>
      <c r="C24" s="676">
        <f t="shared" si="11"/>
        <v>0</v>
      </c>
      <c r="D24" s="671">
        <f t="shared" si="11"/>
        <v>0</v>
      </c>
      <c r="F24" s="891">
        <f t="shared" si="12"/>
        <v>2022</v>
      </c>
      <c r="G24" s="676">
        <f t="shared" si="13"/>
        <v>0</v>
      </c>
      <c r="H24" s="676">
        <f t="shared" si="9"/>
        <v>0</v>
      </c>
      <c r="I24" s="671">
        <f t="shared" si="9"/>
        <v>0</v>
      </c>
      <c r="J24" s="211"/>
      <c r="K24" s="891">
        <f t="shared" si="14"/>
        <v>2022</v>
      </c>
      <c r="L24" s="676">
        <f t="shared" si="15"/>
        <v>0</v>
      </c>
      <c r="M24" s="671">
        <f t="shared" si="15"/>
        <v>0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0</v>
      </c>
      <c r="C3" s="71">
        <v>0</v>
      </c>
      <c r="D3" s="71"/>
      <c r="F3" s="105" t="s">
        <v>537</v>
      </c>
      <c r="G3" s="97">
        <f>IF(ISBLANK(B3),"",B3)</f>
        <v>0</v>
      </c>
      <c r="H3" s="97">
        <f>IF(ISBLANK(B4),"",B4)</f>
        <v>1</v>
      </c>
      <c r="I3" s="97">
        <f>IF(ISBLANK(B5),"",B5)</f>
        <v>4</v>
      </c>
      <c r="J3" s="365"/>
    </row>
    <row r="4" spans="1:12" x14ac:dyDescent="0.25">
      <c r="A4" s="286">
        <v>2021</v>
      </c>
      <c r="B4" s="214">
        <v>1</v>
      </c>
      <c r="C4" s="214">
        <v>0</v>
      </c>
      <c r="D4" s="214"/>
      <c r="F4" s="130" t="s">
        <v>538</v>
      </c>
      <c r="G4" s="98">
        <f>IF(ISBLANK(C3),"",C3)</f>
        <v>0</v>
      </c>
      <c r="H4" s="98">
        <f>IF(ISBLANK(C4),"",C4)</f>
        <v>0</v>
      </c>
      <c r="I4" s="98">
        <f>IF(ISBLANK(C5),"",C5)</f>
        <v>1</v>
      </c>
      <c r="J4" s="365"/>
    </row>
    <row r="5" spans="1:12" x14ac:dyDescent="0.25">
      <c r="A5" s="218">
        <v>2022</v>
      </c>
      <c r="B5" s="168">
        <v>4</v>
      </c>
      <c r="C5" s="168">
        <v>1</v>
      </c>
      <c r="D5" s="168">
        <v>7.5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0</v>
      </c>
      <c r="H8" s="97">
        <f>IF(ISBLANK(B4),"",B4)</f>
        <v>1</v>
      </c>
      <c r="I8" s="97">
        <f>IF(ISBLANK(B5),"",B5)</f>
        <v>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0</v>
      </c>
      <c r="H9" s="98">
        <f>IF(ISBLANK(C4),"",C4)</f>
        <v>0</v>
      </c>
      <c r="I9" s="98">
        <f>IF(ISBLANK(C5),"",C5)</f>
        <v>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>
        <f>IF(ISBLANK(D5),"",D5)</f>
        <v>7.5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</v>
      </c>
      <c r="C4" s="110">
        <v>8</v>
      </c>
      <c r="E4" s="29" t="s">
        <v>540</v>
      </c>
      <c r="F4" s="163">
        <f>B4/($B$22+$C$22)*100</f>
        <v>0.93808630393996251</v>
      </c>
      <c r="G4" s="163">
        <f>C4/($B$22+$C$22)*100</f>
        <v>0.75046904315196994</v>
      </c>
      <c r="J4" s="29" t="s">
        <v>540</v>
      </c>
      <c r="K4" s="163">
        <f>G4</f>
        <v>0.75046904315196994</v>
      </c>
    </row>
    <row r="5" spans="1:11" x14ac:dyDescent="0.25">
      <c r="A5" s="202" t="s">
        <v>541</v>
      </c>
      <c r="B5" s="212">
        <v>10</v>
      </c>
      <c r="C5" s="160">
        <v>14</v>
      </c>
      <c r="E5" s="29" t="s">
        <v>541</v>
      </c>
      <c r="F5" s="163">
        <f t="shared" ref="F5:G21" si="0">B5/($B$22+$C$22)*100</f>
        <v>0.93808630393996251</v>
      </c>
      <c r="G5" s="163">
        <f t="shared" si="0"/>
        <v>1.3133208255159476</v>
      </c>
      <c r="J5" s="29" t="s">
        <v>541</v>
      </c>
      <c r="K5" s="163">
        <f t="shared" ref="K5:K21" si="1">G5</f>
        <v>1.3133208255159476</v>
      </c>
    </row>
    <row r="6" spans="1:11" x14ac:dyDescent="0.25">
      <c r="A6" s="202" t="s">
        <v>542</v>
      </c>
      <c r="B6" s="212">
        <v>14</v>
      </c>
      <c r="C6" s="160">
        <v>10</v>
      </c>
      <c r="E6" s="29" t="s">
        <v>542</v>
      </c>
      <c r="F6" s="163">
        <f t="shared" si="0"/>
        <v>1.3133208255159476</v>
      </c>
      <c r="G6" s="163">
        <f t="shared" si="0"/>
        <v>0.93808630393996251</v>
      </c>
      <c r="J6" s="29" t="s">
        <v>542</v>
      </c>
      <c r="K6" s="163">
        <f t="shared" si="1"/>
        <v>0.93808630393996251</v>
      </c>
    </row>
    <row r="7" spans="1:11" x14ac:dyDescent="0.25">
      <c r="A7" s="202" t="s">
        <v>543</v>
      </c>
      <c r="B7" s="212">
        <v>15</v>
      </c>
      <c r="C7" s="160">
        <v>11</v>
      </c>
      <c r="E7" s="29" t="s">
        <v>543</v>
      </c>
      <c r="F7" s="163">
        <f t="shared" si="0"/>
        <v>1.4071294559099436</v>
      </c>
      <c r="G7" s="163">
        <f t="shared" si="0"/>
        <v>1.0318949343339587</v>
      </c>
      <c r="J7" s="29" t="s">
        <v>543</v>
      </c>
      <c r="K7" s="163">
        <f t="shared" si="1"/>
        <v>1.0318949343339587</v>
      </c>
    </row>
    <row r="8" spans="1:11" x14ac:dyDescent="0.25">
      <c r="A8" s="202" t="s">
        <v>544</v>
      </c>
      <c r="B8" s="212">
        <v>14</v>
      </c>
      <c r="C8" s="160">
        <v>14</v>
      </c>
      <c r="E8" s="29" t="s">
        <v>544</v>
      </c>
      <c r="F8" s="163">
        <f t="shared" si="0"/>
        <v>1.3133208255159476</v>
      </c>
      <c r="G8" s="163">
        <f t="shared" si="0"/>
        <v>1.3133208255159476</v>
      </c>
      <c r="J8" s="29" t="s">
        <v>544</v>
      </c>
      <c r="K8" s="163">
        <f t="shared" si="1"/>
        <v>1.3133208255159476</v>
      </c>
    </row>
    <row r="9" spans="1:11" x14ac:dyDescent="0.25">
      <c r="A9" s="202" t="s">
        <v>545</v>
      </c>
      <c r="B9" s="212">
        <v>11</v>
      </c>
      <c r="C9" s="160">
        <v>18</v>
      </c>
      <c r="E9" s="29" t="s">
        <v>545</v>
      </c>
      <c r="F9" s="163">
        <f t="shared" si="0"/>
        <v>1.0318949343339587</v>
      </c>
      <c r="G9" s="163">
        <f t="shared" si="0"/>
        <v>1.6885553470919326</v>
      </c>
      <c r="J9" s="29" t="s">
        <v>545</v>
      </c>
      <c r="K9" s="163">
        <f t="shared" si="1"/>
        <v>1.6885553470919326</v>
      </c>
    </row>
    <row r="10" spans="1:11" x14ac:dyDescent="0.25">
      <c r="A10" s="202" t="s">
        <v>546</v>
      </c>
      <c r="B10" s="212">
        <v>18</v>
      </c>
      <c r="C10" s="160">
        <v>26</v>
      </c>
      <c r="E10" s="29" t="s">
        <v>546</v>
      </c>
      <c r="F10" s="163">
        <f t="shared" si="0"/>
        <v>1.6885553470919326</v>
      </c>
      <c r="G10" s="163">
        <f t="shared" si="0"/>
        <v>2.4390243902439024</v>
      </c>
      <c r="J10" s="29" t="s">
        <v>546</v>
      </c>
      <c r="K10" s="163">
        <f t="shared" si="1"/>
        <v>2.4390243902439024</v>
      </c>
    </row>
    <row r="11" spans="1:11" x14ac:dyDescent="0.25">
      <c r="A11" s="202" t="s">
        <v>547</v>
      </c>
      <c r="B11" s="212">
        <v>13</v>
      </c>
      <c r="C11" s="160">
        <v>29</v>
      </c>
      <c r="E11" s="29" t="s">
        <v>547</v>
      </c>
      <c r="F11" s="163">
        <f t="shared" si="0"/>
        <v>1.2195121951219512</v>
      </c>
      <c r="G11" s="163">
        <f t="shared" si="0"/>
        <v>2.7204502814258911</v>
      </c>
      <c r="J11" s="29" t="s">
        <v>547</v>
      </c>
      <c r="K11" s="163">
        <f t="shared" si="1"/>
        <v>2.7204502814258911</v>
      </c>
    </row>
    <row r="12" spans="1:11" x14ac:dyDescent="0.25">
      <c r="A12" s="202" t="s">
        <v>548</v>
      </c>
      <c r="B12" s="212">
        <v>19</v>
      </c>
      <c r="C12" s="160">
        <v>27</v>
      </c>
      <c r="E12" s="29" t="s">
        <v>548</v>
      </c>
      <c r="F12" s="163">
        <f t="shared" si="0"/>
        <v>1.7823639774859286</v>
      </c>
      <c r="G12" s="163">
        <f t="shared" si="0"/>
        <v>2.5328330206378986</v>
      </c>
      <c r="J12" s="29" t="s">
        <v>548</v>
      </c>
      <c r="K12" s="163">
        <f t="shared" si="1"/>
        <v>2.5328330206378986</v>
      </c>
    </row>
    <row r="13" spans="1:11" x14ac:dyDescent="0.25">
      <c r="A13" s="202" t="s">
        <v>549</v>
      </c>
      <c r="B13" s="212">
        <v>23</v>
      </c>
      <c r="C13" s="160">
        <v>34</v>
      </c>
      <c r="E13" s="29" t="s">
        <v>549</v>
      </c>
      <c r="F13" s="163">
        <f t="shared" si="0"/>
        <v>2.1575984990619137</v>
      </c>
      <c r="G13" s="163">
        <f t="shared" si="0"/>
        <v>3.1894934333958722</v>
      </c>
      <c r="J13" s="29" t="s">
        <v>549</v>
      </c>
      <c r="K13" s="163">
        <f t="shared" si="1"/>
        <v>3.1894934333958722</v>
      </c>
    </row>
    <row r="14" spans="1:11" x14ac:dyDescent="0.25">
      <c r="A14" s="202" t="s">
        <v>550</v>
      </c>
      <c r="B14" s="212">
        <v>29</v>
      </c>
      <c r="C14" s="160">
        <v>37</v>
      </c>
      <c r="E14" s="29" t="s">
        <v>550</v>
      </c>
      <c r="F14" s="163">
        <f t="shared" si="0"/>
        <v>2.7204502814258911</v>
      </c>
      <c r="G14" s="163">
        <f t="shared" si="0"/>
        <v>3.4709193245778613</v>
      </c>
      <c r="J14" s="29" t="s">
        <v>550</v>
      </c>
      <c r="K14" s="163">
        <f t="shared" si="1"/>
        <v>3.4709193245778613</v>
      </c>
    </row>
    <row r="15" spans="1:11" x14ac:dyDescent="0.25">
      <c r="A15" s="202" t="s">
        <v>551</v>
      </c>
      <c r="B15" s="212">
        <v>40</v>
      </c>
      <c r="C15" s="160">
        <v>61</v>
      </c>
      <c r="E15" s="29" t="s">
        <v>551</v>
      </c>
      <c r="F15" s="163">
        <f t="shared" si="0"/>
        <v>3.75234521575985</v>
      </c>
      <c r="G15" s="163">
        <f t="shared" si="0"/>
        <v>5.7223264540337704</v>
      </c>
      <c r="J15" s="29" t="s">
        <v>551</v>
      </c>
      <c r="K15" s="163">
        <f t="shared" si="1"/>
        <v>5.7223264540337704</v>
      </c>
    </row>
    <row r="16" spans="1:11" x14ac:dyDescent="0.25">
      <c r="A16" s="202" t="s">
        <v>552</v>
      </c>
      <c r="B16" s="212">
        <v>53</v>
      </c>
      <c r="C16" s="160">
        <v>72</v>
      </c>
      <c r="E16" s="29" t="s">
        <v>552</v>
      </c>
      <c r="F16" s="163">
        <f t="shared" si="0"/>
        <v>4.9718574108818014</v>
      </c>
      <c r="G16" s="163">
        <f t="shared" si="0"/>
        <v>6.7542213883677302</v>
      </c>
      <c r="J16" s="29" t="s">
        <v>552</v>
      </c>
      <c r="K16" s="163">
        <f t="shared" si="1"/>
        <v>6.7542213883677302</v>
      </c>
    </row>
    <row r="17" spans="1:11" x14ac:dyDescent="0.25">
      <c r="A17" s="202" t="s">
        <v>553</v>
      </c>
      <c r="B17" s="212">
        <v>57</v>
      </c>
      <c r="C17" s="160">
        <v>67</v>
      </c>
      <c r="E17" s="29" t="s">
        <v>553</v>
      </c>
      <c r="F17" s="163">
        <f t="shared" si="0"/>
        <v>5.3470919324577864</v>
      </c>
      <c r="G17" s="163">
        <f t="shared" si="0"/>
        <v>6.2851782363977478</v>
      </c>
      <c r="J17" s="29" t="s">
        <v>553</v>
      </c>
      <c r="K17" s="163">
        <f t="shared" si="1"/>
        <v>6.2851782363977478</v>
      </c>
    </row>
    <row r="18" spans="1:11" x14ac:dyDescent="0.25">
      <c r="A18" s="202" t="s">
        <v>554</v>
      </c>
      <c r="B18" s="212">
        <v>58</v>
      </c>
      <c r="C18" s="160">
        <v>59</v>
      </c>
      <c r="E18" s="29" t="s">
        <v>554</v>
      </c>
      <c r="F18" s="163">
        <f t="shared" si="0"/>
        <v>5.4409005628517821</v>
      </c>
      <c r="G18" s="163">
        <f t="shared" si="0"/>
        <v>5.5347091932457788</v>
      </c>
      <c r="J18" s="29" t="s">
        <v>554</v>
      </c>
      <c r="K18" s="163">
        <f t="shared" si="1"/>
        <v>5.5347091932457788</v>
      </c>
    </row>
    <row r="19" spans="1:11" x14ac:dyDescent="0.25">
      <c r="A19" s="202" t="s">
        <v>555</v>
      </c>
      <c r="B19" s="212">
        <v>32</v>
      </c>
      <c r="C19" s="160">
        <v>34</v>
      </c>
      <c r="E19" s="29" t="s">
        <v>555</v>
      </c>
      <c r="F19" s="163">
        <f t="shared" si="0"/>
        <v>3.0018761726078798</v>
      </c>
      <c r="G19" s="163">
        <f t="shared" si="0"/>
        <v>3.1894934333958722</v>
      </c>
      <c r="J19" s="29" t="s">
        <v>555</v>
      </c>
      <c r="K19" s="163">
        <f t="shared" si="1"/>
        <v>3.1894934333958722</v>
      </c>
    </row>
    <row r="20" spans="1:11" x14ac:dyDescent="0.25">
      <c r="A20" s="202" t="s">
        <v>556</v>
      </c>
      <c r="B20" s="212">
        <v>43</v>
      </c>
      <c r="C20" s="160">
        <v>26</v>
      </c>
      <c r="E20" s="29" t="s">
        <v>556</v>
      </c>
      <c r="F20" s="163">
        <f t="shared" si="0"/>
        <v>4.0337711069418383</v>
      </c>
      <c r="G20" s="163">
        <f t="shared" si="0"/>
        <v>2.4390243902439024</v>
      </c>
      <c r="J20" s="29" t="s">
        <v>556</v>
      </c>
      <c r="K20" s="163">
        <f t="shared" si="1"/>
        <v>2.4390243902439024</v>
      </c>
    </row>
    <row r="21" spans="1:11" x14ac:dyDescent="0.25">
      <c r="A21" s="203" t="s">
        <v>557</v>
      </c>
      <c r="B21" s="72">
        <v>40</v>
      </c>
      <c r="C21" s="111">
        <v>20</v>
      </c>
      <c r="E21" s="31" t="s">
        <v>557</v>
      </c>
      <c r="F21" s="163">
        <f t="shared" si="0"/>
        <v>3.75234521575985</v>
      </c>
      <c r="G21" s="163">
        <f t="shared" si="0"/>
        <v>1.876172607879925</v>
      </c>
      <c r="J21" s="31" t="s">
        <v>557</v>
      </c>
      <c r="K21" s="210">
        <f t="shared" si="1"/>
        <v>1.876172607879925</v>
      </c>
    </row>
    <row r="22" spans="1:11" x14ac:dyDescent="0.25">
      <c r="A22" s="309" t="s">
        <v>16</v>
      </c>
      <c r="B22" s="121">
        <f>SUM(B4:B21)</f>
        <v>499</v>
      </c>
      <c r="C22" s="124">
        <f>SUM(C4:C21)</f>
        <v>567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325</v>
      </c>
      <c r="E3" s="297" t="s">
        <v>709</v>
      </c>
      <c r="F3" s="71">
        <v>62.45</v>
      </c>
      <c r="G3" s="71">
        <v>65.52</v>
      </c>
      <c r="K3" s="122" t="s">
        <v>16</v>
      </c>
      <c r="L3" s="71">
        <v>2.09</v>
      </c>
      <c r="M3" s="71">
        <v>1.87</v>
      </c>
    </row>
    <row r="4" spans="1:16" x14ac:dyDescent="0.25">
      <c r="A4" s="202" t="s">
        <v>704</v>
      </c>
      <c r="B4" s="212"/>
      <c r="C4" s="160">
        <v>253</v>
      </c>
      <c r="E4" s="298" t="s">
        <v>710</v>
      </c>
      <c r="F4" s="214">
        <v>32.57</v>
      </c>
      <c r="G4" s="214">
        <v>26.21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105</v>
      </c>
      <c r="E5" s="298" t="s">
        <v>711</v>
      </c>
      <c r="F5" s="214">
        <v>4.21</v>
      </c>
      <c r="G5" s="214">
        <v>4.83</v>
      </c>
      <c r="K5" s="123" t="s">
        <v>213</v>
      </c>
      <c r="L5" s="73">
        <v>2.09</v>
      </c>
      <c r="M5" s="73">
        <v>1.87</v>
      </c>
      <c r="N5" s="211"/>
    </row>
    <row r="6" spans="1:16" x14ac:dyDescent="0.25">
      <c r="A6" s="202" t="s">
        <v>706</v>
      </c>
      <c r="B6" s="212"/>
      <c r="C6" s="160">
        <v>70</v>
      </c>
      <c r="E6" s="298" t="s">
        <v>712</v>
      </c>
      <c r="F6" s="214">
        <v>0.38</v>
      </c>
      <c r="G6" s="214">
        <v>1.38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21</v>
      </c>
      <c r="E7" s="299" t="s">
        <v>713</v>
      </c>
      <c r="F7" s="73">
        <v>0.38</v>
      </c>
      <c r="G7" s="73">
        <v>2.0699999999999998</v>
      </c>
      <c r="K7" s="227"/>
      <c r="L7" s="211"/>
      <c r="M7" s="211"/>
    </row>
    <row r="8" spans="1:16" x14ac:dyDescent="0.25">
      <c r="A8" s="203" t="s">
        <v>708</v>
      </c>
      <c r="B8" s="72"/>
      <c r="C8" s="111">
        <v>20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40.931989924433246</v>
      </c>
      <c r="C13" s="301" t="e">
        <f>B3/SUM(B3:B8)*100</f>
        <v>#DIV/0!</v>
      </c>
      <c r="E13" s="217" t="s">
        <v>836</v>
      </c>
      <c r="F13" s="289">
        <f>IF(ISBLANK(F3),"",F3)</f>
        <v>62.45</v>
      </c>
      <c r="G13" s="289">
        <f>IF(ISBLANK(G3),"",G3)</f>
        <v>65.52</v>
      </c>
    </row>
    <row r="14" spans="1:16" x14ac:dyDescent="0.25">
      <c r="A14" s="220" t="s">
        <v>825</v>
      </c>
      <c r="B14" s="305">
        <f>C4/SUM(C3:C8)*100</f>
        <v>31.863979848866496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32.57</v>
      </c>
      <c r="G14" s="290">
        <f t="shared" si="0"/>
        <v>26.21</v>
      </c>
    </row>
    <row r="15" spans="1:16" x14ac:dyDescent="0.25">
      <c r="A15" s="220" t="s">
        <v>826</v>
      </c>
      <c r="B15" s="305">
        <f>C5/SUM(C3:C8)*100</f>
        <v>13.224181360201511</v>
      </c>
      <c r="C15" s="302" t="e">
        <f>B5/SUM(B3:B8)*100</f>
        <v>#DIV/0!</v>
      </c>
      <c r="E15" s="286" t="s">
        <v>838</v>
      </c>
      <c r="F15" s="290">
        <f t="shared" si="0"/>
        <v>4.21</v>
      </c>
      <c r="G15" s="290">
        <f t="shared" si="0"/>
        <v>4.83</v>
      </c>
    </row>
    <row r="16" spans="1:16" x14ac:dyDescent="0.25">
      <c r="A16" s="220" t="s">
        <v>827</v>
      </c>
      <c r="B16" s="305">
        <f>C6/SUM(C3:C8)*100</f>
        <v>8.8161209068010074</v>
      </c>
      <c r="C16" s="302" t="e">
        <f>B6/SUM(B3:B8)*100</f>
        <v>#DIV/0!</v>
      </c>
      <c r="E16" s="286" t="s">
        <v>839</v>
      </c>
      <c r="F16" s="290">
        <f t="shared" si="0"/>
        <v>0.38</v>
      </c>
      <c r="G16" s="290">
        <f t="shared" si="0"/>
        <v>1.38</v>
      </c>
    </row>
    <row r="17" spans="1:18" x14ac:dyDescent="0.25">
      <c r="A17" s="220" t="s">
        <v>828</v>
      </c>
      <c r="B17" s="305">
        <f>C7/SUM(C3:C8)*100</f>
        <v>2.644836272040302</v>
      </c>
      <c r="C17" s="302" t="e">
        <f>B7/SUM(B3:B8)*100</f>
        <v>#DIV/0!</v>
      </c>
      <c r="E17" s="219" t="s">
        <v>840</v>
      </c>
      <c r="F17" s="291">
        <f t="shared" si="0"/>
        <v>0.38</v>
      </c>
      <c r="G17" s="291">
        <f t="shared" si="0"/>
        <v>2.0699999999999998</v>
      </c>
    </row>
    <row r="18" spans="1:18" x14ac:dyDescent="0.25">
      <c r="A18" s="221" t="s">
        <v>829</v>
      </c>
      <c r="B18" s="306">
        <f>C8/SUM(C3:C8)*100</f>
        <v>2.518891687657431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40.931989924433246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31.863979848866496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13.224181360201511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8.8161209068010074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2.644836272040302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2.518891687657431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274</v>
      </c>
      <c r="E34" s="297" t="s">
        <v>709</v>
      </c>
      <c r="F34" s="71">
        <v>65.52</v>
      </c>
      <c r="G34" s="211"/>
      <c r="K34" s="122" t="s">
        <v>16</v>
      </c>
      <c r="L34" s="71">
        <v>1.87</v>
      </c>
      <c r="M34" s="211"/>
    </row>
    <row r="35" spans="1:16" x14ac:dyDescent="0.25">
      <c r="A35" s="202" t="s">
        <v>704</v>
      </c>
      <c r="B35" s="212"/>
      <c r="C35" s="160">
        <v>176</v>
      </c>
      <c r="E35" s="298" t="s">
        <v>710</v>
      </c>
      <c r="F35" s="214">
        <v>26.21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66</v>
      </c>
      <c r="E36" s="298" t="s">
        <v>711</v>
      </c>
      <c r="F36" s="214">
        <v>4.83</v>
      </c>
      <c r="G36" s="211"/>
      <c r="K36" s="123" t="s">
        <v>213</v>
      </c>
      <c r="L36" s="73">
        <v>1.87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30</v>
      </c>
      <c r="E37" s="298" t="s">
        <v>712</v>
      </c>
      <c r="F37" s="214">
        <v>1.38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8</v>
      </c>
      <c r="E38" s="299" t="s">
        <v>713</v>
      </c>
      <c r="F38" s="73">
        <v>2.0699999999999998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11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48.495575221238937</v>
      </c>
      <c r="C44" s="301" t="e">
        <f>B34/SUM(B34:B39)*100</f>
        <v>#DIV/0!</v>
      </c>
      <c r="E44" s="217" t="s">
        <v>836</v>
      </c>
      <c r="F44" s="289">
        <f>IF(ISBLANK(F34),"",F34)</f>
        <v>65.52</v>
      </c>
    </row>
    <row r="45" spans="1:16" x14ac:dyDescent="0.25">
      <c r="A45" s="220" t="s">
        <v>825</v>
      </c>
      <c r="B45" s="305">
        <f>C35/SUM(C34:C39)*100</f>
        <v>31.150442477876105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26.21</v>
      </c>
    </row>
    <row r="46" spans="1:16" x14ac:dyDescent="0.25">
      <c r="A46" s="220" t="s">
        <v>826</v>
      </c>
      <c r="B46" s="305">
        <f>C36/SUM(C34:C39)*100</f>
        <v>11.68141592920354</v>
      </c>
      <c r="C46" s="302" t="e">
        <f>B36/SUM(B34:B39)*100</f>
        <v>#DIV/0!</v>
      </c>
      <c r="E46" s="286" t="s">
        <v>838</v>
      </c>
      <c r="F46" s="290">
        <f t="shared" si="2"/>
        <v>4.83</v>
      </c>
    </row>
    <row r="47" spans="1:16" x14ac:dyDescent="0.25">
      <c r="A47" s="220" t="s">
        <v>827</v>
      </c>
      <c r="B47" s="305">
        <f>C37/SUM(C34:C39)*100</f>
        <v>5.3097345132743365</v>
      </c>
      <c r="C47" s="302" t="e">
        <f>B37/SUM(B34:B39)*100</f>
        <v>#DIV/0!</v>
      </c>
      <c r="E47" s="286" t="s">
        <v>839</v>
      </c>
      <c r="F47" s="290">
        <f t="shared" si="2"/>
        <v>1.38</v>
      </c>
    </row>
    <row r="48" spans="1:16" x14ac:dyDescent="0.25">
      <c r="A48" s="220" t="s">
        <v>828</v>
      </c>
      <c r="B48" s="305">
        <f>C38/SUM(C34:C39)*100</f>
        <v>1.415929203539823</v>
      </c>
      <c r="C48" s="302" t="e">
        <f>B38/SUM(B34:B39)*100</f>
        <v>#DIV/0!</v>
      </c>
      <c r="E48" s="219" t="s">
        <v>840</v>
      </c>
      <c r="F48" s="291">
        <f t="shared" si="2"/>
        <v>2.0699999999999998</v>
      </c>
    </row>
    <row r="49" spans="1:3" x14ac:dyDescent="0.25">
      <c r="A49" s="221" t="s">
        <v>829</v>
      </c>
      <c r="B49" s="306">
        <f>C39/SUM(C34:C39)*100</f>
        <v>1.9469026548672566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48.495575221238937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31.150442477876105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11.68141592920354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5.3097345132743365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1.415929203539823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1.9469026548672566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2024-04-26T07:35:31Z</dcterms:modified>
</cp:coreProperties>
</file>